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75" windowWidth="16395" windowHeight="10230" tabRatio="822" activeTab="1"/>
  </bookViews>
  <sheets>
    <sheet name="Unterschrift" sheetId="1" r:id="rId1"/>
    <sheet name="Teilnehmerliste" sheetId="2" r:id="rId2"/>
    <sheet name="A" sheetId="3" r:id="rId3"/>
    <sheet name="B" sheetId="4" r:id="rId4"/>
    <sheet name="C" sheetId="5" r:id="rId5"/>
    <sheet name="Fobi" sheetId="6" r:id="rId6"/>
    <sheet name="TN 1" sheetId="7" r:id="rId7"/>
    <sheet name="TN 2" sheetId="8" r:id="rId8"/>
    <sheet name="TN 3" sheetId="9" r:id="rId9"/>
    <sheet name="TN 4" sheetId="10" r:id="rId10"/>
    <sheet name="TN 5" sheetId="11" r:id="rId11"/>
    <sheet name="TN 6" sheetId="12" r:id="rId12"/>
    <sheet name="TN 7" sheetId="13" r:id="rId13"/>
    <sheet name="TN 8" sheetId="14" r:id="rId14"/>
    <sheet name="TN 9" sheetId="15" r:id="rId15"/>
    <sheet name="TN 10" sheetId="16" r:id="rId16"/>
    <sheet name="TN 11" sheetId="17" r:id="rId17"/>
    <sheet name="TN 12" sheetId="18" r:id="rId18"/>
    <sheet name="TN 13" sheetId="19" r:id="rId19"/>
    <sheet name="TN 14" sheetId="20" r:id="rId20"/>
    <sheet name="TN 15" sheetId="21" r:id="rId21"/>
    <sheet name="TN 16" sheetId="22" r:id="rId22"/>
    <sheet name="TN 17" sheetId="23" r:id="rId23"/>
    <sheet name="TN 18" sheetId="24" r:id="rId24"/>
    <sheet name="TN 19" sheetId="25" r:id="rId25"/>
    <sheet name="TN 20" sheetId="26" r:id="rId26"/>
  </sheets>
  <definedNames>
    <definedName name="_xlnm.Print_Area" localSheetId="2">'A'!$C$3:$BO$68</definedName>
    <definedName name="_xlnm.Print_Area" localSheetId="3">'B'!$C$3:$BO$68</definedName>
    <definedName name="_xlnm.Print_Area" localSheetId="4">'C'!$C$3:$BO$68</definedName>
    <definedName name="_xlnm.Print_Area" localSheetId="5">'Fobi'!$C$3:$BO$68</definedName>
    <definedName name="_xlnm.Print_Area" localSheetId="1">'Teilnehmerliste'!$C$3:$DF$68</definedName>
    <definedName name="_xlnm.Print_Area" localSheetId="6">'TN 1'!$C$3:$BP$41</definedName>
    <definedName name="_xlnm.Print_Area" localSheetId="15">'TN 10'!$C$3:$BP$41</definedName>
    <definedName name="_xlnm.Print_Area" localSheetId="16">'TN 11'!$C$3:$BP$41</definedName>
    <definedName name="_xlnm.Print_Area" localSheetId="17">'TN 12'!$C$3:$BP$41</definedName>
    <definedName name="_xlnm.Print_Area" localSheetId="18">'TN 13'!$C$3:$BP$41</definedName>
    <definedName name="_xlnm.Print_Area" localSheetId="19">'TN 14'!$C$3:$BP$41</definedName>
    <definedName name="_xlnm.Print_Area" localSheetId="20">'TN 15'!$C$3:$BP$41</definedName>
    <definedName name="_xlnm.Print_Area" localSheetId="21">'TN 16'!$C$3:$BP$41</definedName>
    <definedName name="_xlnm.Print_Area" localSheetId="22">'TN 17'!$C$3:$BP$41</definedName>
    <definedName name="_xlnm.Print_Area" localSheetId="23">'TN 18'!$C$3:$BP$41</definedName>
    <definedName name="_xlnm.Print_Area" localSheetId="24">'TN 19'!$C$3:$BP$41</definedName>
    <definedName name="_xlnm.Print_Area" localSheetId="7">'TN 2'!$C$3:$BP$41</definedName>
    <definedName name="_xlnm.Print_Area" localSheetId="25">'TN 20'!$C$3:$BP$41</definedName>
    <definedName name="_xlnm.Print_Area" localSheetId="8">'TN 3'!$C$3:$BP$41</definedName>
    <definedName name="_xlnm.Print_Area" localSheetId="9">'TN 4'!$C$3:$BP$41</definedName>
    <definedName name="_xlnm.Print_Area" localSheetId="10">'TN 5'!$C$3:$BP$41</definedName>
    <definedName name="_xlnm.Print_Area" localSheetId="11">'TN 6'!$C$3:$BP$41</definedName>
    <definedName name="_xlnm.Print_Area" localSheetId="12">'TN 7'!$C$3:$BP$41</definedName>
    <definedName name="_xlnm.Print_Area" localSheetId="13">'TN 8'!$C$3:$BP$41</definedName>
    <definedName name="_xlnm.Print_Area" localSheetId="14">'TN 9'!$C$3:$BP$41</definedName>
  </definedNames>
  <calcPr fullCalcOnLoad="1"/>
</workbook>
</file>

<file path=xl/sharedStrings.xml><?xml version="1.0" encoding="utf-8"?>
<sst xmlns="http://schemas.openxmlformats.org/spreadsheetml/2006/main" count="619" uniqueCount="100">
  <si>
    <t>geb. am</t>
  </si>
  <si>
    <t>/</t>
  </si>
  <si>
    <t>—</t>
  </si>
  <si>
    <t>Plz + Ort</t>
  </si>
  <si>
    <t>Unterschrift des Teilnehmers</t>
  </si>
  <si>
    <t>Lfd.
Nr.</t>
  </si>
  <si>
    <t>Straße + Haus-Nr.</t>
  </si>
  <si>
    <t>Unterschrift des Ausbilders | Stempel der Gliederung</t>
  </si>
  <si>
    <t>Name</t>
  </si>
  <si>
    <t>Vorname</t>
  </si>
  <si>
    <t>Geburtsdatum</t>
  </si>
  <si>
    <t>Datum</t>
  </si>
  <si>
    <t>|</t>
  </si>
  <si>
    <t>Lehrgangsort</t>
  </si>
  <si>
    <t>vom</t>
  </si>
  <si>
    <t>bis</t>
  </si>
  <si>
    <t>Unterschrift des Lehrbeauftragten</t>
  </si>
  <si>
    <t>Nur gültig mit aufgedruckter Rückseite!</t>
  </si>
  <si>
    <t>Fortbildungsnachweis</t>
  </si>
  <si>
    <r>
      <t xml:space="preserve">Die genannten Personen haben an dem gesamten Lehrgang teilgenommen, die Ausbildung abgeschlossen und die Teilnahmebescheinigung erhalten.
</t>
    </r>
    <r>
      <rPr>
        <b/>
        <sz val="8"/>
        <rFont val="Arial"/>
        <family val="2"/>
      </rPr>
      <t>Datenschutzerklärung:</t>
    </r>
    <r>
      <rPr>
        <sz val="8"/>
        <rFont val="Arial"/>
        <family val="0"/>
      </rPr>
      <t xml:space="preserve"> Die von den Teilnehmern gemachten Angaben werden nur für den Zweck verwendet und gesichert für den sie erhoben wurden und werden nicht an unberechtigte Dritte übermittelt.</t>
    </r>
  </si>
  <si>
    <t>Themen:</t>
  </si>
  <si>
    <t>TN 1</t>
  </si>
  <si>
    <t>TN 2</t>
  </si>
  <si>
    <t>TN 3</t>
  </si>
  <si>
    <t>TN 4</t>
  </si>
  <si>
    <t>TN 5</t>
  </si>
  <si>
    <t>TN 6</t>
  </si>
  <si>
    <t>TN 7</t>
  </si>
  <si>
    <t>TN 8</t>
  </si>
  <si>
    <t>TN 9</t>
  </si>
  <si>
    <t>TN 10</t>
  </si>
  <si>
    <t>TN 11</t>
  </si>
  <si>
    <t>TN 12</t>
  </si>
  <si>
    <t>TN 13</t>
  </si>
  <si>
    <t>TN 14</t>
  </si>
  <si>
    <t>TN 15</t>
  </si>
  <si>
    <t>TN 16</t>
  </si>
  <si>
    <t>TN 17</t>
  </si>
  <si>
    <t>TN 18</t>
  </si>
  <si>
    <t>TN 19</t>
  </si>
  <si>
    <t>TN 20</t>
  </si>
  <si>
    <t>Name und Nr. des Lehrbeauftragten</t>
  </si>
  <si>
    <t>Ausfertigungsstelle</t>
  </si>
  <si>
    <t>Stempel | Unterschrift</t>
  </si>
  <si>
    <t>Fortbildungsort</t>
  </si>
  <si>
    <r>
      <t xml:space="preserve">Anzurechnende Unterrichtseinheiten </t>
    </r>
    <r>
      <rPr>
        <sz val="7.5"/>
        <rFont val="Arial"/>
        <family val="2"/>
      </rPr>
      <t>(1 UE = 45 Minuten)</t>
    </r>
    <r>
      <rPr>
        <b/>
        <sz val="7.5"/>
        <rFont val="Arial"/>
        <family val="2"/>
      </rPr>
      <t xml:space="preserve"> gesamt: </t>
    </r>
  </si>
  <si>
    <t>UE</t>
  </si>
  <si>
    <t>Folgende Ausbildungsinhalte wurden in der Ausbildung vermittelt:</t>
  </si>
  <si>
    <t>Folgende Ausbildungsinhalte wurde in der Fortbildung vermittelt:</t>
  </si>
  <si>
    <t>Teilnehmerliste – Sanitätsausbildung A</t>
  </si>
  <si>
    <t>Teilnehmerliste – Sanitätsausbildung B</t>
  </si>
  <si>
    <t>Teilnehmerliste – Sanitätsausbildung C</t>
  </si>
  <si>
    <t xml:space="preserve"> 24 UE – 331</t>
  </si>
  <si>
    <t xml:space="preserve"> 24 UE – 332</t>
  </si>
  <si>
    <t xml:space="preserve"> 12 UE – 341</t>
  </si>
  <si>
    <t>A, B, C</t>
  </si>
  <si>
    <t>Lehrgangsnachweis</t>
  </si>
  <si>
    <t>Sanitätsausbildung A</t>
  </si>
  <si>
    <t>Sanitätsausbildung B</t>
  </si>
  <si>
    <t>Sanitätsausbildung C</t>
  </si>
  <si>
    <t>(Sanitätshelfer)</t>
  </si>
  <si>
    <t>(Sanitäter)</t>
  </si>
  <si>
    <t xml:space="preserve"> </t>
  </si>
  <si>
    <t xml:space="preserve"> 24 UE – 333 (Württemb.)</t>
  </si>
  <si>
    <t>EDV-Nr. der Gliederung</t>
  </si>
  <si>
    <t>Name der ausbildenden Gliederung</t>
  </si>
  <si>
    <t>Lizenz - Nummer des Lehrbeauftragten</t>
  </si>
  <si>
    <t>Name des Lehrbeauftragten</t>
  </si>
  <si>
    <t>Name des verantwortlichen Arztes</t>
  </si>
  <si>
    <t>Name des Ausbildungshelfers</t>
  </si>
  <si>
    <t>Ausfertigungsstelle Zeile 1</t>
  </si>
  <si>
    <t>Ausfertigungsstelle Zeile 2</t>
  </si>
  <si>
    <t>Ausstellungsdatum</t>
  </si>
  <si>
    <t>BG-Nummer</t>
  </si>
  <si>
    <t>Lehrgangs-Jahr</t>
  </si>
  <si>
    <t>Lehrgangs-Nummer</t>
  </si>
  <si>
    <t>Lehrgang bis</t>
  </si>
  <si>
    <t>Lehrgang vom</t>
  </si>
  <si>
    <t>Postleitzahl</t>
  </si>
  <si>
    <t>Gültig bis</t>
  </si>
  <si>
    <t>Jahre</t>
  </si>
  <si>
    <t xml:space="preserve"> Sanitätsausbildung A</t>
  </si>
  <si>
    <t xml:space="preserve"> Sanitätsausbildung B</t>
  </si>
  <si>
    <t xml:space="preserve"> Sanitätsausbildung C</t>
  </si>
  <si>
    <t xml:space="preserve"> Sanitätstraining</t>
  </si>
  <si>
    <t>Angaben für die Bescheinigungen</t>
  </si>
  <si>
    <t>(Wasserrettungsdienst)</t>
  </si>
  <si>
    <t>x</t>
  </si>
  <si>
    <t>DLRG Ortsgruppe</t>
  </si>
  <si>
    <t>Max Mustermann</t>
  </si>
  <si>
    <t>Dr. Max Mustermann</t>
  </si>
  <si>
    <t>DLRG Muster e. V.</t>
  </si>
  <si>
    <t>Muster</t>
  </si>
  <si>
    <t>00000</t>
  </si>
  <si>
    <t>00.00.0000</t>
  </si>
  <si>
    <t>000/0000</t>
  </si>
  <si>
    <t>Mustermann</t>
  </si>
  <si>
    <t>Max</t>
  </si>
  <si>
    <t>Musterweg 0</t>
  </si>
  <si>
    <t>00000 Musterhausen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</si>
</sst>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\ 00\ 000"/>
    <numFmt numFmtId="165" formatCode="000"/>
    <numFmt numFmtId="166" formatCode="00"/>
    <numFmt numFmtId="167" formatCode="000\ /\ 0000"/>
    <numFmt numFmtId="168" formatCode="[$-407]dddd\,\ d\.\ mmmm\ yyyy"/>
    <numFmt numFmtId="169" formatCode="yy"/>
    <numFmt numFmtId="170" formatCode="\&gt;\L;@"/>
    <numFmt numFmtId="171" formatCode="\&gt;\X;@"/>
    <numFmt numFmtId="172" formatCode="\&gt;&quot;X&quot;;@"/>
    <numFmt numFmtId="173" formatCode="\X;@"/>
    <numFmt numFmtId="174" formatCode="yyyy"/>
    <numFmt numFmtId="175" formatCode="00\ 00\ 000&quot; / &quot;000&quot; / &quot;000&quot; / &quot;00"/>
    <numFmt numFmtId="176" formatCode="00\ 00\ 000&quot; /&quot;000"/>
  </numFmts>
  <fonts count="54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6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8"/>
      <color indexed="12"/>
      <name val="Arial"/>
      <family val="2"/>
    </font>
    <font>
      <b/>
      <sz val="6"/>
      <name val="Arial"/>
      <family val="2"/>
    </font>
    <font>
      <sz val="10"/>
      <color indexed="9"/>
      <name val="Arial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24"/>
      <name val="Arial"/>
      <family val="2"/>
    </font>
    <font>
      <b/>
      <sz val="6"/>
      <color indexed="1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sz val="6"/>
      <color indexed="9"/>
      <name val="Arial"/>
      <family val="0"/>
    </font>
    <font>
      <b/>
      <sz val="14"/>
      <name val="Arial"/>
      <family val="2"/>
    </font>
    <font>
      <sz val="8"/>
      <color indexed="9"/>
      <name val="Arial"/>
      <family val="0"/>
    </font>
    <font>
      <sz val="16"/>
      <name val="Arial"/>
      <family val="0"/>
    </font>
    <font>
      <sz val="7"/>
      <color indexed="12"/>
      <name val="Arial"/>
      <family val="2"/>
    </font>
    <font>
      <sz val="8"/>
      <color indexed="12"/>
      <name val="Arial"/>
      <family val="2"/>
    </font>
    <font>
      <sz val="7.5"/>
      <color indexed="12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8"/>
      <color indexed="9"/>
      <name val="Arial"/>
      <family val="2"/>
    </font>
    <font>
      <sz val="1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22"/>
      <name val="Arial"/>
      <family val="0"/>
    </font>
    <font>
      <sz val="12"/>
      <color indexed="22"/>
      <name val="Arial"/>
      <family val="0"/>
    </font>
    <font>
      <b/>
      <sz val="8"/>
      <color indexed="12"/>
      <name val="Arial"/>
      <family val="2"/>
    </font>
    <font>
      <b/>
      <sz val="8"/>
      <color indexed="2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3" borderId="9" applyNumberFormat="0" applyAlignment="0" applyProtection="0"/>
  </cellStyleXfs>
  <cellXfs count="195">
    <xf numFmtId="0" fontId="0" fillId="0" borderId="0" xfId="0" applyAlignment="1">
      <alignment/>
    </xf>
    <xf numFmtId="0" fontId="0" fillId="20" borderId="0" xfId="0" applyFill="1" applyAlignment="1" applyProtection="1">
      <alignment vertical="center"/>
      <protection/>
    </xf>
    <xf numFmtId="0" fontId="14" fillId="20" borderId="0" xfId="0" applyFont="1" applyFill="1" applyAlignment="1" applyProtection="1">
      <alignment vertical="center"/>
      <protection/>
    </xf>
    <xf numFmtId="14" fontId="5" fillId="20" borderId="0" xfId="0" applyNumberFormat="1" applyFont="1" applyFill="1" applyBorder="1" applyAlignment="1" applyProtection="1">
      <alignment vertical="center"/>
      <protection/>
    </xf>
    <xf numFmtId="0" fontId="6" fillId="2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64" fontId="0" fillId="0" borderId="11" xfId="0" applyNumberFormat="1" applyFont="1" applyFill="1" applyBorder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20" borderId="0" xfId="0" applyFill="1" applyAlignment="1">
      <alignment/>
    </xf>
    <xf numFmtId="0" fontId="5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14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20" borderId="0" xfId="0" applyFill="1" applyAlignment="1">
      <alignment vertical="center"/>
    </xf>
    <xf numFmtId="0" fontId="32" fillId="20" borderId="0" xfId="0" applyFont="1" applyFill="1" applyBorder="1" applyAlignment="1" applyProtection="1">
      <alignment vertical="center"/>
      <protection/>
    </xf>
    <xf numFmtId="0" fontId="0" fillId="20" borderId="0" xfId="0" applyFill="1" applyAlignment="1" applyProtection="1">
      <alignment/>
      <protection/>
    </xf>
    <xf numFmtId="0" fontId="0" fillId="20" borderId="0" xfId="0" applyFont="1" applyFill="1" applyAlignment="1">
      <alignment vertical="center"/>
    </xf>
    <xf numFmtId="0" fontId="0" fillId="20" borderId="0" xfId="0" applyFont="1" applyFill="1" applyAlignment="1">
      <alignment vertical="center"/>
    </xf>
    <xf numFmtId="0" fontId="0" fillId="20" borderId="0" xfId="0" applyFont="1" applyFill="1" applyAlignment="1" applyProtection="1">
      <alignment vertical="center"/>
      <protection/>
    </xf>
    <xf numFmtId="14" fontId="5" fillId="20" borderId="0" xfId="0" applyNumberFormat="1" applyFont="1" applyFill="1" applyBorder="1" applyAlignment="1" applyProtection="1">
      <alignment vertical="center"/>
      <protection/>
    </xf>
    <xf numFmtId="0" fontId="0" fillId="2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0" borderId="0" xfId="0" applyFont="1" applyFill="1" applyBorder="1" applyAlignment="1" applyProtection="1">
      <alignment vertical="center"/>
      <protection/>
    </xf>
    <xf numFmtId="0" fontId="50" fillId="20" borderId="0" xfId="0" applyFont="1" applyFill="1" applyAlignment="1" applyProtection="1">
      <alignment horizontal="center" vertical="center"/>
      <protection/>
    </xf>
    <xf numFmtId="0" fontId="50" fillId="20" borderId="0" xfId="0" applyFont="1" applyFill="1" applyAlignment="1" applyProtection="1">
      <alignment vertical="center"/>
      <protection/>
    </xf>
    <xf numFmtId="0" fontId="50" fillId="20" borderId="0" xfId="0" applyFont="1" applyFill="1" applyAlignment="1" applyProtection="1">
      <alignment horizontal="left" vertical="center"/>
      <protection/>
    </xf>
    <xf numFmtId="14" fontId="50" fillId="20" borderId="0" xfId="0" applyNumberFormat="1" applyFont="1" applyFill="1" applyAlignment="1" applyProtection="1">
      <alignment horizontal="left" vertical="center"/>
      <protection/>
    </xf>
    <xf numFmtId="0" fontId="50" fillId="20" borderId="0" xfId="0" applyFont="1" applyFill="1" applyAlignment="1">
      <alignment horizontal="center" vertical="center"/>
    </xf>
    <xf numFmtId="0" fontId="50" fillId="20" borderId="0" xfId="0" applyFont="1" applyFill="1" applyAlignment="1">
      <alignment vertical="center"/>
    </xf>
    <xf numFmtId="0" fontId="51" fillId="20" borderId="0" xfId="0" applyFont="1" applyFill="1" applyAlignment="1" applyProtection="1">
      <alignment horizontal="center" vertical="center"/>
      <protection/>
    </xf>
    <xf numFmtId="0" fontId="50" fillId="20" borderId="0" xfId="0" applyNumberFormat="1" applyFont="1" applyFill="1" applyAlignment="1" applyProtection="1">
      <alignment horizontal="center" vertical="center"/>
      <protection/>
    </xf>
    <xf numFmtId="14" fontId="50" fillId="20" borderId="0" xfId="0" applyNumberFormat="1" applyFont="1" applyFill="1" applyAlignment="1" applyProtection="1">
      <alignment horizontal="center" vertical="center"/>
      <protection/>
    </xf>
    <xf numFmtId="0" fontId="50" fillId="20" borderId="0" xfId="0" applyFont="1" applyFill="1" applyAlignment="1">
      <alignment/>
    </xf>
    <xf numFmtId="0" fontId="50" fillId="20" borderId="0" xfId="0" applyFont="1" applyFill="1" applyAlignment="1">
      <alignment horizontal="left"/>
    </xf>
    <xf numFmtId="14" fontId="50" fillId="20" borderId="0" xfId="0" applyNumberFormat="1" applyFont="1" applyFill="1" applyAlignment="1">
      <alignment horizontal="center"/>
    </xf>
    <xf numFmtId="0" fontId="50" fillId="20" borderId="0" xfId="0" applyNumberFormat="1" applyFont="1" applyFill="1" applyAlignment="1" applyProtection="1">
      <alignment horizontal="left" vertical="center"/>
      <protection/>
    </xf>
    <xf numFmtId="14" fontId="53" fillId="2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center"/>
    </xf>
    <xf numFmtId="0" fontId="0" fillId="20" borderId="0" xfId="0" applyFill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2" fillId="20" borderId="0" xfId="0" applyFont="1" applyFill="1" applyBorder="1" applyAlignment="1" applyProtection="1">
      <alignment horizontal="center" vertical="center"/>
      <protection/>
    </xf>
    <xf numFmtId="14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8" fillId="24" borderId="1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Fill="1" applyBorder="1" applyAlignment="1" applyProtection="1">
      <alignment horizontal="left" vertical="center"/>
      <protection/>
    </xf>
    <xf numFmtId="1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14" fontId="18" fillId="24" borderId="11" xfId="0" applyNumberFormat="1" applyFont="1" applyFill="1" applyBorder="1" applyAlignment="1" applyProtection="1">
      <alignment horizontal="left" vertical="center"/>
      <protection locked="0"/>
    </xf>
    <xf numFmtId="1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24" borderId="1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49" fontId="4" fillId="24" borderId="11" xfId="0" applyNumberFormat="1" applyFont="1" applyFill="1" applyBorder="1" applyAlignment="1" applyProtection="1">
      <alignment horizontal="left" vertical="center"/>
      <protection locked="0"/>
    </xf>
    <xf numFmtId="14" fontId="4" fillId="24" borderId="11" xfId="0" applyNumberFormat="1" applyFont="1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52" fillId="24" borderId="11" xfId="0" applyFont="1" applyFill="1" applyBorder="1" applyAlignment="1" applyProtection="1">
      <alignment horizontal="center" vertical="center"/>
      <protection/>
    </xf>
    <xf numFmtId="49" fontId="19" fillId="24" borderId="11" xfId="0" applyNumberFormat="1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169" fontId="10" fillId="0" borderId="10" xfId="0" applyNumberFormat="1" applyFont="1" applyFill="1" applyBorder="1" applyAlignment="1" applyProtection="1">
      <alignment horizontal="center" vertical="center"/>
      <protection/>
    </xf>
    <xf numFmtId="169" fontId="10" fillId="0" borderId="22" xfId="0" applyNumberFormat="1" applyFont="1" applyFill="1" applyBorder="1" applyAlignment="1" applyProtection="1">
      <alignment horizontal="center" vertical="center"/>
      <protection/>
    </xf>
    <xf numFmtId="165" fontId="10" fillId="0" borderId="10" xfId="0" applyNumberFormat="1" applyFont="1" applyFill="1" applyBorder="1" applyAlignment="1" applyProtection="1">
      <alignment horizontal="center" vertical="center" wrapText="1"/>
      <protection/>
    </xf>
    <xf numFmtId="165" fontId="1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49" fontId="9" fillId="24" borderId="23" xfId="0" applyNumberFormat="1" applyFont="1" applyFill="1" applyBorder="1" applyAlignment="1" applyProtection="1">
      <alignment horizontal="center" vertical="center"/>
      <protection locked="0"/>
    </xf>
    <xf numFmtId="49" fontId="9" fillId="24" borderId="10" xfId="0" applyNumberFormat="1" applyFont="1" applyFill="1" applyBorder="1" applyAlignment="1" applyProtection="1">
      <alignment horizontal="center" vertical="center"/>
      <protection locked="0"/>
    </xf>
    <xf numFmtId="49" fontId="9" fillId="24" borderId="22" xfId="0" applyNumberFormat="1" applyFont="1" applyFill="1" applyBorder="1" applyAlignment="1" applyProtection="1">
      <alignment horizontal="center" vertical="center"/>
      <protection locked="0"/>
    </xf>
    <xf numFmtId="49" fontId="9" fillId="24" borderId="24" xfId="0" applyNumberFormat="1" applyFont="1" applyFill="1" applyBorder="1" applyAlignment="1" applyProtection="1">
      <alignment horizontal="center" vertical="center"/>
      <protection locked="0"/>
    </xf>
    <xf numFmtId="49" fontId="9" fillId="24" borderId="11" xfId="0" applyNumberFormat="1" applyFont="1" applyFill="1" applyBorder="1" applyAlignment="1" applyProtection="1">
      <alignment horizontal="center" vertical="center"/>
      <protection locked="0"/>
    </xf>
    <xf numFmtId="49" fontId="9" fillId="24" borderId="25" xfId="0" applyNumberFormat="1" applyFont="1" applyFill="1" applyBorder="1" applyAlignment="1" applyProtection="1">
      <alignment horizontal="center" vertical="center"/>
      <protection locked="0"/>
    </xf>
    <xf numFmtId="0" fontId="9" fillId="24" borderId="23" xfId="0" applyFont="1" applyFill="1" applyBorder="1" applyAlignment="1" applyProtection="1">
      <alignment horizontal="center" vertical="center"/>
      <protection locked="0"/>
    </xf>
    <xf numFmtId="0" fontId="9" fillId="24" borderId="10" xfId="0" applyFont="1" applyFill="1" applyBorder="1" applyAlignment="1" applyProtection="1">
      <alignment horizontal="center" vertical="center"/>
      <protection locked="0"/>
    </xf>
    <xf numFmtId="0" fontId="9" fillId="24" borderId="22" xfId="0" applyFont="1" applyFill="1" applyBorder="1" applyAlignment="1" applyProtection="1">
      <alignment horizontal="center" vertical="center"/>
      <protection locked="0"/>
    </xf>
    <xf numFmtId="0" fontId="9" fillId="24" borderId="24" xfId="0" applyFont="1" applyFill="1" applyBorder="1" applyAlignment="1" applyProtection="1">
      <alignment horizontal="center" vertical="center"/>
      <protection locked="0"/>
    </xf>
    <xf numFmtId="0" fontId="9" fillId="24" borderId="11" xfId="0" applyFont="1" applyFill="1" applyBorder="1" applyAlignment="1" applyProtection="1">
      <alignment horizontal="center" vertical="center"/>
      <protection locked="0"/>
    </xf>
    <xf numFmtId="0" fontId="9" fillId="24" borderId="2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49" fontId="4" fillId="2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166" fontId="4" fillId="2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164" fontId="4" fillId="24" borderId="11" xfId="0" applyNumberFormat="1" applyFont="1" applyFill="1" applyBorder="1" applyAlignment="1" applyProtection="1">
      <alignment horizontal="left" vertical="center"/>
      <protection locked="0"/>
    </xf>
    <xf numFmtId="164" fontId="4" fillId="24" borderId="11" xfId="0" applyNumberFormat="1" applyFont="1" applyFill="1" applyBorder="1" applyAlignment="1" applyProtection="1">
      <alignment horizontal="center" vertical="center"/>
      <protection locked="0"/>
    </xf>
    <xf numFmtId="165" fontId="4" fillId="24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>
      <alignment horizontal="left" vertical="center"/>
      <protection locked="0"/>
    </xf>
    <xf numFmtId="0" fontId="2" fillId="24" borderId="17" xfId="0" applyFont="1" applyFill="1" applyBorder="1" applyAlignment="1" applyProtection="1">
      <alignment horizontal="left" vertical="center"/>
      <protection locked="0"/>
    </xf>
    <xf numFmtId="0" fontId="2" fillId="24" borderId="18" xfId="0" applyFont="1" applyFill="1" applyBorder="1" applyAlignment="1" applyProtection="1">
      <alignment horizontal="left" vertical="center"/>
      <protection locked="0"/>
    </xf>
    <xf numFmtId="0" fontId="2" fillId="24" borderId="19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/>
    </xf>
    <xf numFmtId="166" fontId="12" fillId="0" borderId="10" xfId="0" applyNumberFormat="1" applyFont="1" applyFill="1" applyBorder="1" applyAlignment="1" applyProtection="1">
      <alignment horizontal="center" vertical="center"/>
      <protection/>
    </xf>
    <xf numFmtId="166" fontId="12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164" fontId="10" fillId="0" borderId="26" xfId="0" applyNumberFormat="1" applyFont="1" applyFill="1" applyBorder="1" applyAlignment="1" applyProtection="1">
      <alignment horizontal="center" vertical="center"/>
      <protection/>
    </xf>
    <xf numFmtId="164" fontId="10" fillId="0" borderId="10" xfId="0" applyNumberFormat="1" applyFont="1" applyFill="1" applyBorder="1" applyAlignment="1" applyProtection="1">
      <alignment horizontal="center" vertical="center"/>
      <protection/>
    </xf>
    <xf numFmtId="14" fontId="5" fillId="0" borderId="14" xfId="0" applyNumberFormat="1" applyFont="1" applyFill="1" applyBorder="1" applyAlignment="1" applyProtection="1">
      <alignment horizontal="center" vertical="center"/>
      <protection/>
    </xf>
    <xf numFmtId="0" fontId="4" fillId="24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20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165" fontId="12" fillId="0" borderId="10" xfId="0" applyNumberFormat="1" applyFont="1" applyFill="1" applyBorder="1" applyAlignment="1" applyProtection="1">
      <alignment horizontal="center" vertical="center"/>
      <protection/>
    </xf>
    <xf numFmtId="165" fontId="13" fillId="0" borderId="10" xfId="0" applyNumberFormat="1" applyFont="1" applyFill="1" applyBorder="1" applyAlignment="1" applyProtection="1">
      <alignment horizontal="center" vertical="center"/>
      <protection locked="0"/>
    </xf>
    <xf numFmtId="14" fontId="2" fillId="24" borderId="14" xfId="0" applyNumberFormat="1" applyFont="1" applyFill="1" applyBorder="1" applyAlignment="1" applyProtection="1">
      <alignment horizontal="center" vertical="center"/>
      <protection locked="0"/>
    </xf>
    <xf numFmtId="0" fontId="2" fillId="24" borderId="14" xfId="0" applyFont="1" applyFill="1" applyBorder="1" applyAlignment="1" applyProtection="1">
      <alignment horizontal="center" vertical="center"/>
      <protection locked="0"/>
    </xf>
    <xf numFmtId="164" fontId="12" fillId="0" borderId="26" xfId="0" applyNumberFormat="1" applyFont="1" applyFill="1" applyBorder="1" applyAlignment="1" applyProtection="1">
      <alignment horizontal="center" vertical="center"/>
      <protection/>
    </xf>
    <xf numFmtId="164" fontId="1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175" fontId="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justify" vertical="center" wrapText="1"/>
      <protection/>
    </xf>
    <xf numFmtId="0" fontId="1" fillId="0" borderId="0" xfId="0" applyFont="1" applyFill="1" applyAlignment="1" applyProtection="1">
      <alignment horizontal="justify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justify" vertical="top"/>
      <protection/>
    </xf>
    <xf numFmtId="0" fontId="24" fillId="24" borderId="0" xfId="0" applyFont="1" applyFill="1" applyBorder="1" applyAlignment="1" applyProtection="1">
      <alignment horizontal="left" vertical="center"/>
      <protection locked="0"/>
    </xf>
    <xf numFmtId="0" fontId="24" fillId="24" borderId="0" xfId="0" applyFont="1" applyFill="1" applyBorder="1" applyAlignment="1" applyProtection="1">
      <alignment horizontal="right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right" vertical="center" indent="1"/>
      <protection/>
    </xf>
    <xf numFmtId="0" fontId="5" fillId="0" borderId="31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25" fillId="24" borderId="0" xfId="0" applyFont="1" applyFill="1" applyBorder="1" applyAlignment="1" applyProtection="1">
      <alignment horizontal="left" vertical="center"/>
      <protection locked="0"/>
    </xf>
    <xf numFmtId="0" fontId="25" fillId="24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14" fontId="15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14" fontId="0" fillId="0" borderId="11" xfId="0" applyNumberFormat="1" applyFont="1" applyFill="1" applyBorder="1" applyAlignment="1" applyProtection="1">
      <alignment horizontal="right" vertical="center"/>
      <protection/>
    </xf>
    <xf numFmtId="14" fontId="0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64" fontId="0" fillId="0" borderId="11" xfId="0" applyNumberFormat="1" applyFont="1" applyFill="1" applyBorder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indexed="9"/>
        </patternFill>
      </fill>
    </dxf>
    <dxf>
      <border>
        <top style="hair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89</xdr:col>
      <xdr:colOff>38100</xdr:colOff>
      <xdr:row>2</xdr:row>
      <xdr:rowOff>9525</xdr:rowOff>
    </xdr:from>
    <xdr:to>
      <xdr:col>109</xdr:col>
      <xdr:colOff>47625</xdr:colOff>
      <xdr:row>8</xdr:row>
      <xdr:rowOff>152400</xdr:rowOff>
    </xdr:to>
    <xdr:pic>
      <xdr:nvPicPr>
        <xdr:cNvPr id="1" name="Picture 15" descr="Form-Logo_DLRG_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333375"/>
          <a:ext cx="1152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112</xdr:col>
      <xdr:colOff>28575</xdr:colOff>
      <xdr:row>15</xdr:row>
      <xdr:rowOff>9525</xdr:rowOff>
    </xdr:from>
    <xdr:to>
      <xdr:col>114</xdr:col>
      <xdr:colOff>638175</xdr:colOff>
      <xdr:row>18</xdr:row>
      <xdr:rowOff>66675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2266950"/>
          <a:ext cx="1905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image" Target="../media/image12.png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image" Target="../media/image13.png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image" Target="../media/image14.png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image" Target="../media/image15.png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image" Target="../media/image16.png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image" Target="../media/image17.png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image" Target="../media/image18.png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image" Target="../media/image19.png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image" Target="../media/image20.png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image" Target="../media/image21.png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image" Target="../media/image22.png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image" Target="../media/image23.png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image" Target="../media/image24.png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image" Target="../media/image25.png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image" Target="../media/image26.png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image" Target="../media/image27.png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image" Target="../media/image28.png" /><Relationship Id="rId3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image" Target="../media/image9.png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image" Target="../media/image10.png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image" Target="../media/image11.png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01">
    <tabColor indexed="61"/>
  </sheetPr>
  <dimension ref="A1:AG11"/>
  <sheetViews>
    <sheetView zoomScalePageLayoutView="0" workbookViewId="0" topLeftCell="A1">
      <selection activeCell="R6" sqref="R6"/>
    </sheetView>
  </sheetViews>
  <sheetFormatPr defaultColWidth="11.421875" defaultRowHeight="12.75"/>
  <cols>
    <col min="1" max="33" width="0.85546875" style="13" customWidth="1"/>
    <col min="34" max="16384" width="11.421875" style="13" customWidth="1"/>
  </cols>
  <sheetData>
    <row r="1" spans="1:33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33" ht="12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3" ht="12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1:33" ht="12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</row>
    <row r="5" spans="1:33" ht="12.75">
      <c r="A5" s="47" t="s">
        <v>16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7" spans="1:28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2"/>
      <c r="W7" s="22"/>
      <c r="X7" s="22"/>
      <c r="Y7" s="22"/>
      <c r="Z7" s="22"/>
      <c r="AA7" s="22"/>
      <c r="AB7" s="22"/>
    </row>
    <row r="8" spans="1:28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2"/>
      <c r="X8" s="22"/>
      <c r="Y8" s="22"/>
      <c r="Z8" s="22"/>
      <c r="AA8" s="22"/>
      <c r="AB8" s="22"/>
    </row>
    <row r="9" spans="1:28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2"/>
      <c r="W9" s="22"/>
      <c r="X9" s="22"/>
      <c r="Y9" s="22"/>
      <c r="Z9" s="22"/>
      <c r="AA9" s="22"/>
      <c r="AB9" s="22"/>
    </row>
    <row r="10" spans="1:28" ht="12.7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22"/>
      <c r="W10" s="22"/>
      <c r="X10" s="22"/>
      <c r="Y10" s="22"/>
      <c r="Z10" s="22"/>
      <c r="AA10" s="22"/>
      <c r="AB10" s="22"/>
    </row>
    <row r="11" spans="1:28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</sheetData>
  <sheetProtection/>
  <mergeCells count="4">
    <mergeCell ref="A1:AG3"/>
    <mergeCell ref="A10:U10"/>
    <mergeCell ref="A4:AG4"/>
    <mergeCell ref="A5:AG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09">
    <tabColor indexed="44"/>
    <pageSetUpPr fitToPage="1"/>
  </sheetPr>
  <dimension ref="A1:CH48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11.421875" style="20" customWidth="1"/>
    <col min="2" max="2" width="2.7109375" style="20" customWidth="1"/>
    <col min="3" max="68" width="0.85546875" style="20" customWidth="1"/>
    <col min="69" max="69" width="2.7109375" style="20" customWidth="1"/>
    <col min="70" max="70" width="11.421875" style="20" customWidth="1"/>
    <col min="71" max="71" width="6.7109375" style="20" customWidth="1"/>
    <col min="72" max="72" width="7.8515625" style="20" customWidth="1"/>
    <col min="73" max="16384" width="11.421875" style="20" customWidth="1"/>
  </cols>
  <sheetData>
    <row r="1" spans="1:86" ht="12.75">
      <c r="A1" s="23"/>
      <c r="BR1" s="35"/>
      <c r="BS1" s="34" t="str">
        <f>IF(BS2&lt;&gt;"",BS2,"")&amp;IF(BS3&lt;&gt;"",BS3,"")</f>
        <v>TN 4</v>
      </c>
      <c r="BT1" s="34">
        <f>IF(BU1&lt;&gt;0,VLOOKUP(BU1,BS5:BT8,2,FALSE),"")</f>
        <v>1</v>
      </c>
      <c r="BU1" s="34">
        <f>BS5+BS6+BS7+BS8</f>
        <v>1</v>
      </c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23"/>
      <c r="CG1" s="23"/>
      <c r="CH1" s="23"/>
    </row>
    <row r="2" spans="1:86" ht="12.75">
      <c r="A2" s="23"/>
      <c r="B2" s="5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5"/>
      <c r="BR2" s="35"/>
      <c r="BS2" s="34" t="str">
        <f>IF(ISERROR(BT2),"",BT2)</f>
        <v>TN 4</v>
      </c>
      <c r="BT2" s="35" t="str">
        <f ca="1">MID(CELL("Dateiname",$A$1),FIND("]",CELL("Dateiname",$A$1))+1,31)</f>
        <v>TN 4</v>
      </c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23"/>
      <c r="CG2" s="23"/>
      <c r="CH2" s="23"/>
    </row>
    <row r="3" spans="1:86" ht="30">
      <c r="A3" s="23"/>
      <c r="B3" s="5"/>
      <c r="C3" s="191" t="str">
        <f>IF(BT1&lt;&gt;"",VLOOKUP(BT1,BV5:BW8,2,FALSE),"")</f>
        <v>Lehrgangsnachweis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5"/>
      <c r="BR3" s="35"/>
      <c r="BS3" s="34">
        <f>IF(ISERROR(BT3),"",BT3)</f>
      </c>
      <c r="BT3" s="35" t="e">
        <f ca="1">MID(CELL("Dateiname",A1),FIND("#",CELL("Dateiname",A1))+2,31)</f>
        <v>#VALUE!</v>
      </c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23"/>
      <c r="CG3" s="23"/>
      <c r="CH3" s="23"/>
    </row>
    <row r="4" spans="1:86" ht="12.75" customHeight="1">
      <c r="A4" s="23"/>
      <c r="B4" s="5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23"/>
      <c r="CG4" s="23"/>
      <c r="CH4" s="23"/>
    </row>
    <row r="5" spans="1:86" ht="20.25">
      <c r="A5" s="23"/>
      <c r="B5" s="5"/>
      <c r="C5" s="193" t="str">
        <f>IF(BT1&lt;&gt;"",VLOOKUP(BT1,BY5:BZ8,2,FALSE),"")</f>
        <v>Sanitätsausbildung A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5"/>
      <c r="BR5" s="35"/>
      <c r="BS5" s="34">
        <f>IF(Teilnehmerliste!C18&lt;&gt;"",BT5,0)</f>
        <v>1</v>
      </c>
      <c r="BT5" s="34">
        <v>1</v>
      </c>
      <c r="BU5" s="35"/>
      <c r="BV5" s="30">
        <v>1</v>
      </c>
      <c r="BW5" s="31" t="s">
        <v>56</v>
      </c>
      <c r="BX5" s="35"/>
      <c r="BY5" s="30">
        <v>1</v>
      </c>
      <c r="BZ5" s="32" t="s">
        <v>57</v>
      </c>
      <c r="CA5" s="35"/>
      <c r="CB5" s="30">
        <v>1</v>
      </c>
      <c r="CC5" s="32">
        <f>VLOOKUP(BS1,Teilnehmerliste!DI23:Teilnehmerliste!DM42,5,FALSE)</f>
      </c>
      <c r="CD5" s="35"/>
      <c r="CE5" s="35"/>
      <c r="CF5" s="23"/>
      <c r="CG5" s="23"/>
      <c r="CH5" s="23"/>
    </row>
    <row r="6" spans="1:86" ht="10.5" customHeight="1">
      <c r="A6" s="23"/>
      <c r="B6" s="5"/>
      <c r="C6" s="169" t="str">
        <f>IF(BT1&lt;&gt;"",VLOOKUP(BT1,BS12:BT15,2,FALSE),"")</f>
        <v>(Sanitätshelfer)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5"/>
      <c r="BR6" s="35"/>
      <c r="BS6" s="34">
        <f>IF(Teilnehmerliste!AD18&lt;&gt;"",BT6,0)</f>
        <v>0</v>
      </c>
      <c r="BT6" s="34">
        <v>2</v>
      </c>
      <c r="BU6" s="35"/>
      <c r="BV6" s="30">
        <v>2</v>
      </c>
      <c r="BW6" s="31" t="s">
        <v>56</v>
      </c>
      <c r="BX6" s="35"/>
      <c r="BY6" s="30">
        <v>2</v>
      </c>
      <c r="BZ6" s="32" t="s">
        <v>58</v>
      </c>
      <c r="CA6" s="35"/>
      <c r="CB6" s="30">
        <v>2</v>
      </c>
      <c r="CC6" s="32">
        <f>VLOOKUP(BS1,Teilnehmerliste!DI23:Teilnehmerliste!DM42,5,FALSE)</f>
      </c>
      <c r="CD6" s="35"/>
      <c r="CE6" s="35"/>
      <c r="CF6" s="23"/>
      <c r="CG6" s="23"/>
      <c r="CH6" s="23"/>
    </row>
    <row r="7" spans="1:86" ht="15" customHeight="1">
      <c r="A7" s="23"/>
      <c r="B7" s="5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5"/>
      <c r="BR7" s="35"/>
      <c r="BS7" s="34">
        <f>IF(Teilnehmerliste!BE18&lt;&gt;"",BT7,0)</f>
        <v>0</v>
      </c>
      <c r="BT7" s="34">
        <v>3</v>
      </c>
      <c r="BU7" s="35"/>
      <c r="BV7" s="30">
        <v>3</v>
      </c>
      <c r="BW7" s="31" t="s">
        <v>56</v>
      </c>
      <c r="BX7" s="35"/>
      <c r="BY7" s="30">
        <v>3</v>
      </c>
      <c r="BZ7" s="32" t="s">
        <v>59</v>
      </c>
      <c r="CA7" s="35"/>
      <c r="CB7" s="30">
        <v>3</v>
      </c>
      <c r="CC7" s="32">
        <f>VLOOKUP(BS1,Teilnehmerliste!DI23:Teilnehmerliste!DM42,5,FALSE)</f>
      </c>
      <c r="CD7" s="35"/>
      <c r="CE7" s="35"/>
      <c r="CF7" s="23"/>
      <c r="CG7" s="23"/>
      <c r="CH7" s="23"/>
    </row>
    <row r="8" spans="1:86" ht="12.75">
      <c r="A8" s="23"/>
      <c r="B8" s="5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5"/>
      <c r="BR8" s="35"/>
      <c r="BS8" s="34">
        <f>IF(Teilnehmerliste!CF18&lt;&gt;"",BT8,0)</f>
        <v>0</v>
      </c>
      <c r="BT8" s="34">
        <v>4</v>
      </c>
      <c r="BU8" s="35"/>
      <c r="BV8" s="30">
        <v>4</v>
      </c>
      <c r="BW8" s="31" t="s">
        <v>18</v>
      </c>
      <c r="BX8" s="35"/>
      <c r="BY8" s="30">
        <v>4</v>
      </c>
      <c r="BZ8" s="32" t="str">
        <f>CONCATENATE("Sanitätstraining ",Teilnehmerliste!DA18)</f>
        <v>Sanitätstraining </v>
      </c>
      <c r="CA8" s="35"/>
      <c r="CB8" s="30">
        <v>4</v>
      </c>
      <c r="CC8" s="31" t="s">
        <v>62</v>
      </c>
      <c r="CD8" s="35"/>
      <c r="CE8" s="35"/>
      <c r="CF8" s="23"/>
      <c r="CG8" s="23"/>
      <c r="CH8" s="23"/>
    </row>
    <row r="9" spans="1:86" ht="13.5" customHeight="1">
      <c r="A9" s="23"/>
      <c r="B9" s="5"/>
      <c r="C9" s="194">
        <f>IF(BT1&lt;&gt;"",VLOOKUP(BT1,CB5:CC8,2,FALSE),"")</f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23"/>
      <c r="CG9" s="23"/>
      <c r="CH9" s="23"/>
    </row>
    <row r="10" spans="1:86" ht="13.5" customHeight="1">
      <c r="A10" s="23"/>
      <c r="B10" s="5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5"/>
      <c r="BR10" s="35"/>
      <c r="BS10" s="34"/>
      <c r="BT10" s="34"/>
      <c r="BU10" s="35"/>
      <c r="BV10" s="30"/>
      <c r="BW10" s="31"/>
      <c r="BX10" s="35"/>
      <c r="BY10" s="30"/>
      <c r="BZ10" s="32"/>
      <c r="CA10" s="35"/>
      <c r="CB10" s="30"/>
      <c r="CC10" s="31"/>
      <c r="CD10" s="35"/>
      <c r="CE10" s="35"/>
      <c r="CF10" s="23"/>
      <c r="CG10" s="23"/>
      <c r="CH10" s="23"/>
    </row>
    <row r="11" spans="1:86" ht="18">
      <c r="A11" s="23"/>
      <c r="B11" s="5"/>
      <c r="C11" s="174">
        <f>VLOOKUP(BS1,Teilnehmerliste!DI23:DM42,2,FALSE)</f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23"/>
      <c r="CG11" s="23"/>
      <c r="CH11" s="23"/>
    </row>
    <row r="12" spans="1:86" ht="15">
      <c r="A12" s="23"/>
      <c r="B12" s="5"/>
      <c r="C12" s="172" t="s">
        <v>8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5"/>
      <c r="BR12" s="35"/>
      <c r="BS12" s="36">
        <v>1</v>
      </c>
      <c r="BT12" s="32" t="s">
        <v>60</v>
      </c>
      <c r="BU12" s="35"/>
      <c r="BV12" s="35"/>
      <c r="BW12" s="35"/>
      <c r="BX12" s="35"/>
      <c r="BY12" s="35"/>
      <c r="BZ12" s="35"/>
      <c r="CA12" s="35"/>
      <c r="CB12" s="34">
        <v>1</v>
      </c>
      <c r="CC12" s="35" t="s">
        <v>13</v>
      </c>
      <c r="CD12" s="35"/>
      <c r="CE12" s="35"/>
      <c r="CF12" s="23"/>
      <c r="CG12" s="23"/>
      <c r="CH12" s="23"/>
    </row>
    <row r="13" spans="1:86" ht="12.75">
      <c r="A13" s="23"/>
      <c r="B13" s="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5"/>
      <c r="BR13" s="35"/>
      <c r="BS13" s="30">
        <v>2</v>
      </c>
      <c r="BT13" s="32" t="s">
        <v>61</v>
      </c>
      <c r="BU13" s="35"/>
      <c r="BV13" s="35"/>
      <c r="BW13" s="35"/>
      <c r="BX13" s="35"/>
      <c r="BY13" s="35"/>
      <c r="BZ13" s="35"/>
      <c r="CA13" s="35"/>
      <c r="CB13" s="34">
        <v>2</v>
      </c>
      <c r="CC13" s="35" t="s">
        <v>13</v>
      </c>
      <c r="CD13" s="35"/>
      <c r="CE13" s="35"/>
      <c r="CF13" s="23"/>
      <c r="CG13" s="23"/>
      <c r="CH13" s="23"/>
    </row>
    <row r="14" spans="1:86" ht="18">
      <c r="A14" s="23"/>
      <c r="B14" s="5"/>
      <c r="C14" s="174">
        <f>VLOOKUP(BS1,Teilnehmerliste!DI23:DM42,3,FALSE)</f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5"/>
      <c r="BR14" s="35"/>
      <c r="BS14" s="30">
        <v>3</v>
      </c>
      <c r="BT14" s="32" t="s">
        <v>86</v>
      </c>
      <c r="BU14" s="35"/>
      <c r="BV14" s="35"/>
      <c r="BW14" s="35"/>
      <c r="BX14" s="35"/>
      <c r="BY14" s="35"/>
      <c r="BZ14" s="35"/>
      <c r="CA14" s="35"/>
      <c r="CB14" s="34">
        <v>3</v>
      </c>
      <c r="CC14" s="35" t="s">
        <v>13</v>
      </c>
      <c r="CD14" s="35"/>
      <c r="CE14" s="35"/>
      <c r="CF14" s="23"/>
      <c r="CG14" s="23"/>
      <c r="CH14" s="23"/>
    </row>
    <row r="15" spans="1:86" ht="12.75">
      <c r="A15" s="23"/>
      <c r="B15" s="5"/>
      <c r="C15" s="175" t="s">
        <v>9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5"/>
      <c r="BR15" s="35"/>
      <c r="BS15" s="30">
        <v>4</v>
      </c>
      <c r="BT15" s="42" t="e">
        <f>CONCATENATE("Die Fortbildung ist gültig bis ",TEXT(Teilnehmerliste!AU15,"TT.MM.JJJJ"))</f>
        <v>#VALUE!</v>
      </c>
      <c r="BU15" s="35"/>
      <c r="BV15" s="35"/>
      <c r="BW15" s="35"/>
      <c r="BX15" s="35"/>
      <c r="BY15" s="35"/>
      <c r="BZ15" s="35"/>
      <c r="CA15" s="35"/>
      <c r="CB15" s="34">
        <v>4</v>
      </c>
      <c r="CC15" s="35" t="s">
        <v>44</v>
      </c>
      <c r="CD15" s="35"/>
      <c r="CE15" s="35"/>
      <c r="CF15" s="23"/>
      <c r="CG15" s="23"/>
      <c r="CH15" s="23"/>
    </row>
    <row r="16" spans="1:86" ht="12.75">
      <c r="A16" s="23"/>
      <c r="B16" s="5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23"/>
      <c r="CG16" s="23"/>
      <c r="CH16" s="23"/>
    </row>
    <row r="17" spans="1:86" ht="18">
      <c r="A17" s="23"/>
      <c r="B17" s="5"/>
      <c r="C17" s="171">
        <f>VLOOKUP(BS1,Teilnehmerliste!DI23:DM42,4,FALSE)</f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23"/>
      <c r="CG17" s="23"/>
      <c r="CH17" s="23"/>
    </row>
    <row r="18" spans="1:86" ht="12.75">
      <c r="A18" s="23"/>
      <c r="B18" s="5"/>
      <c r="C18" s="172" t="s">
        <v>10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5"/>
      <c r="BR18" s="35"/>
      <c r="BS18" s="30"/>
      <c r="BT18" s="32"/>
      <c r="BU18" s="35"/>
      <c r="BV18" s="30"/>
      <c r="BW18" s="31"/>
      <c r="BX18" s="35"/>
      <c r="BY18" s="34"/>
      <c r="BZ18" s="35"/>
      <c r="CA18" s="35"/>
      <c r="CB18" s="35"/>
      <c r="CC18" s="35"/>
      <c r="CD18" s="35"/>
      <c r="CE18" s="35"/>
      <c r="CF18" s="23"/>
      <c r="CG18" s="23"/>
      <c r="CH18" s="23"/>
    </row>
    <row r="19" spans="1:86" ht="12.75">
      <c r="A19" s="23"/>
      <c r="B19" s="5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5"/>
      <c r="BR19" s="35"/>
      <c r="BS19" s="30"/>
      <c r="BT19" s="32"/>
      <c r="BU19" s="35"/>
      <c r="BV19" s="30"/>
      <c r="BW19" s="31"/>
      <c r="BX19" s="35"/>
      <c r="BY19" s="34"/>
      <c r="BZ19" s="35"/>
      <c r="CA19" s="35"/>
      <c r="CB19" s="35"/>
      <c r="CC19" s="35"/>
      <c r="CD19" s="35"/>
      <c r="CE19" s="35"/>
      <c r="CF19" s="23"/>
      <c r="CG19" s="23"/>
      <c r="CH19" s="23"/>
    </row>
    <row r="20" spans="1:86" ht="12.75" customHeight="1">
      <c r="A20" s="23"/>
      <c r="B20" s="5"/>
      <c r="C20" s="173" t="str">
        <f>IF(BT1&lt;&gt;"",VLOOKUP(BT1,Teilnehmerliste!DL49:DM52,2,FALSE),"")</f>
        <v>hat die Sanitätsausbildung A mit 
mindestens 24 Unterrichtseinheiten (UE)
am 00.00.0000 erfolgreich abgeschlossen.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5"/>
      <c r="BR20" s="35"/>
      <c r="BS20" s="30"/>
      <c r="BT20" s="32"/>
      <c r="BU20" s="35"/>
      <c r="BV20" s="30"/>
      <c r="BW20" s="31"/>
      <c r="BX20" s="35"/>
      <c r="BY20" s="34"/>
      <c r="BZ20" s="35"/>
      <c r="CA20" s="35"/>
      <c r="CB20" s="35"/>
      <c r="CC20" s="35"/>
      <c r="CD20" s="35"/>
      <c r="CE20" s="35"/>
      <c r="CF20" s="23"/>
      <c r="CG20" s="23"/>
      <c r="CH20" s="23"/>
    </row>
    <row r="21" spans="1:86" ht="12.75" customHeight="1">
      <c r="A21" s="23"/>
      <c r="B21" s="5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5"/>
      <c r="BR21" s="35"/>
      <c r="BS21" s="30"/>
      <c r="BT21" s="32"/>
      <c r="BU21" s="35"/>
      <c r="BV21" s="30"/>
      <c r="BW21" s="31"/>
      <c r="BX21" s="35"/>
      <c r="BY21" s="34"/>
      <c r="BZ21" s="35"/>
      <c r="CA21" s="35"/>
      <c r="CB21" s="35"/>
      <c r="CC21" s="35"/>
      <c r="CD21" s="35"/>
      <c r="CE21" s="35"/>
      <c r="CF21" s="23"/>
      <c r="CG21" s="23"/>
      <c r="CH21" s="23"/>
    </row>
    <row r="22" spans="1:86" ht="12.75" customHeight="1">
      <c r="A22" s="23"/>
      <c r="B22" s="5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5"/>
      <c r="BR22" s="35"/>
      <c r="BS22" s="34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23"/>
      <c r="CG22" s="23"/>
      <c r="CH22" s="23"/>
    </row>
    <row r="23" spans="1:86" ht="12.75" customHeight="1">
      <c r="A23" s="23"/>
      <c r="B23" s="5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5"/>
      <c r="BR23" s="23"/>
      <c r="BS23" s="23"/>
      <c r="BT23" s="23"/>
      <c r="BU23" s="23"/>
      <c r="BV23" s="23"/>
      <c r="BW23" s="23"/>
      <c r="BX23" s="23"/>
      <c r="BY23" s="35"/>
      <c r="BZ23" s="35"/>
      <c r="CA23" s="35"/>
      <c r="CB23" s="35"/>
      <c r="CC23" s="35"/>
      <c r="CD23" s="35"/>
      <c r="CE23" s="35"/>
      <c r="CF23" s="23"/>
      <c r="CG23" s="23"/>
      <c r="CH23" s="23"/>
    </row>
    <row r="24" spans="1:86" ht="12.75" customHeight="1">
      <c r="A24" s="23"/>
      <c r="B24" s="5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5"/>
      <c r="BR24" s="23"/>
      <c r="BS24" s="23"/>
      <c r="BT24" s="23"/>
      <c r="BU24" s="23"/>
      <c r="BV24" s="23"/>
      <c r="BW24" s="23"/>
      <c r="BX24" s="23"/>
      <c r="BY24" s="35"/>
      <c r="BZ24" s="35"/>
      <c r="CA24" s="35"/>
      <c r="CB24" s="35"/>
      <c r="CC24" s="35"/>
      <c r="CD24" s="35"/>
      <c r="CE24" s="35"/>
      <c r="CF24" s="23"/>
      <c r="CG24" s="23"/>
      <c r="CH24" s="23"/>
    </row>
    <row r="25" spans="1:86" ht="12.75" customHeight="1">
      <c r="A25" s="23"/>
      <c r="B25" s="5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5"/>
      <c r="BR25" s="23"/>
      <c r="BS25" s="23"/>
      <c r="BT25" s="23"/>
      <c r="BU25" s="23"/>
      <c r="BV25" s="23"/>
      <c r="BW25" s="23"/>
      <c r="BX25" s="23"/>
      <c r="BY25" s="35"/>
      <c r="BZ25" s="35"/>
      <c r="CA25" s="35"/>
      <c r="CB25" s="35"/>
      <c r="CC25" s="35"/>
      <c r="CD25" s="35"/>
      <c r="CE25" s="35"/>
      <c r="CF25" s="23"/>
      <c r="CG25" s="23"/>
      <c r="CH25" s="23"/>
    </row>
    <row r="26" spans="1:86" ht="12.75">
      <c r="A26" s="23"/>
      <c r="B26" s="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5"/>
      <c r="BR26" s="23"/>
      <c r="BS26" s="23"/>
      <c r="BT26" s="23"/>
      <c r="BU26" s="23"/>
      <c r="BV26" s="23"/>
      <c r="BW26" s="23"/>
      <c r="BX26" s="23"/>
      <c r="BY26" s="35"/>
      <c r="BZ26" s="35"/>
      <c r="CA26" s="35"/>
      <c r="CB26" s="35"/>
      <c r="CC26" s="35"/>
      <c r="CD26" s="35"/>
      <c r="CE26" s="35"/>
      <c r="CF26" s="23"/>
      <c r="CG26" s="23"/>
      <c r="CH26" s="23"/>
    </row>
    <row r="27" spans="1:86" ht="12.75">
      <c r="A27" s="23"/>
      <c r="B27" s="5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1"/>
      <c r="BR27" s="23"/>
      <c r="BS27" s="23"/>
      <c r="BT27" s="23"/>
      <c r="BU27" s="23"/>
      <c r="BV27" s="23"/>
      <c r="BW27" s="23"/>
      <c r="BX27" s="23"/>
      <c r="BY27" s="35"/>
      <c r="BZ27" s="35"/>
      <c r="CA27" s="35"/>
      <c r="CB27" s="35"/>
      <c r="CC27" s="35"/>
      <c r="CD27" s="35"/>
      <c r="CE27" s="35"/>
      <c r="CF27" s="23"/>
      <c r="CG27" s="23"/>
      <c r="CH27" s="23"/>
    </row>
    <row r="28" spans="1:86" ht="12.75">
      <c r="A28" s="23"/>
      <c r="B28" s="5"/>
      <c r="C28" s="176" t="str">
        <f>IF(Teilnehmerliste!C15&lt;&gt;"",Teilnehmerliste!C15&amp;" "&amp;Teilnehmerliste!L15,"")</f>
        <v>00000 Muster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09"/>
      <c r="AP28" s="109"/>
      <c r="AQ28" s="177" t="str">
        <f>IF(Teilnehmerliste!C13&lt;&gt;"",Teilnehmerliste!C13,"")</f>
        <v>00.00.0000</v>
      </c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8" t="str">
        <f>IF(Teilnehmerliste!V13&lt;&gt;"",Teilnehmerliste!V13,"")</f>
        <v>00.00.0000</v>
      </c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2"/>
      <c r="BR28" s="23"/>
      <c r="BS28" s="23"/>
      <c r="BT28" s="23"/>
      <c r="BU28" s="23"/>
      <c r="BV28" s="23"/>
      <c r="BW28" s="23"/>
      <c r="BX28" s="23"/>
      <c r="BY28" s="35"/>
      <c r="BZ28" s="35"/>
      <c r="CA28" s="35"/>
      <c r="CB28" s="35"/>
      <c r="CC28" s="35"/>
      <c r="CD28" s="35"/>
      <c r="CE28" s="35"/>
      <c r="CF28" s="23"/>
      <c r="CG28" s="23"/>
      <c r="CH28" s="23"/>
    </row>
    <row r="29" spans="1:86" ht="12.75">
      <c r="A29" s="23"/>
      <c r="B29" s="5"/>
      <c r="C29" s="179" t="str">
        <f>IF(BT1&lt;&gt;"",VLOOKUP(BT1,CB12:CC15,2,FALSE),"")</f>
        <v>Lehrgangsort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5"/>
      <c r="AP29" s="175"/>
      <c r="AQ29" s="175" t="s">
        <v>14</v>
      </c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 t="s">
        <v>15</v>
      </c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2"/>
      <c r="BR29" s="23"/>
      <c r="BS29" s="23"/>
      <c r="BT29" s="23"/>
      <c r="BU29" s="23"/>
      <c r="BV29" s="23"/>
      <c r="BW29" s="23"/>
      <c r="BX29" s="23"/>
      <c r="BY29" s="35"/>
      <c r="BZ29" s="35"/>
      <c r="CA29" s="35"/>
      <c r="CB29" s="35"/>
      <c r="CC29" s="35"/>
      <c r="CD29" s="35"/>
      <c r="CE29" s="35"/>
      <c r="CF29" s="23"/>
      <c r="CG29" s="23"/>
      <c r="CH29" s="23"/>
    </row>
    <row r="30" spans="1:86" ht="12.75">
      <c r="A30" s="23"/>
      <c r="B30" s="5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0"/>
      <c r="BR30" s="23"/>
      <c r="BS30" s="23"/>
      <c r="BT30" s="23"/>
      <c r="BU30" s="23"/>
      <c r="BV30" s="23"/>
      <c r="BW30" s="23"/>
      <c r="BX30" s="23"/>
      <c r="BY30" s="35"/>
      <c r="BZ30" s="35"/>
      <c r="CA30" s="35"/>
      <c r="CB30" s="35"/>
      <c r="CC30" s="35"/>
      <c r="CD30" s="35"/>
      <c r="CE30" s="35"/>
      <c r="CF30" s="23"/>
      <c r="CG30" s="23"/>
      <c r="CH30" s="23"/>
    </row>
    <row r="31" spans="1:86" ht="12.75">
      <c r="A31" s="23"/>
      <c r="B31" s="5"/>
      <c r="C31" s="181" t="str">
        <f>IF(Teilnehmerliste!AN9&lt;&gt;"",Teilnehmerliste!AN9,"")</f>
        <v>Max Mustermann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8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2"/>
      <c r="BR31" s="23"/>
      <c r="BS31" s="23"/>
      <c r="BT31" s="23"/>
      <c r="BU31" s="23"/>
      <c r="BV31" s="23"/>
      <c r="BW31" s="23"/>
      <c r="BX31" s="23"/>
      <c r="BY31" s="35"/>
      <c r="BZ31" s="35"/>
      <c r="CA31" s="35"/>
      <c r="CB31" s="35"/>
      <c r="CC31" s="35"/>
      <c r="CD31" s="35"/>
      <c r="CE31" s="35"/>
      <c r="CF31" s="23"/>
      <c r="CG31" s="23"/>
      <c r="CH31" s="23"/>
    </row>
    <row r="32" spans="1:86" ht="12.75">
      <c r="A32" s="23"/>
      <c r="B32" s="5"/>
      <c r="C32" s="183" t="str">
        <f>IF(Teilnehmerliste!DI3&lt;&gt;"",Teilnehmerliste!DI3,"")</f>
        <v>00 00 000 / 000 / 000 / 00</v>
      </c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9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2"/>
      <c r="BR32" s="23"/>
      <c r="BS32" s="23"/>
      <c r="BT32" s="23"/>
      <c r="BU32" s="23"/>
      <c r="BV32" s="23"/>
      <c r="BW32" s="23"/>
      <c r="BX32" s="23"/>
      <c r="BY32" s="35"/>
      <c r="BZ32" s="35"/>
      <c r="CA32" s="35"/>
      <c r="CB32" s="35"/>
      <c r="CC32" s="35"/>
      <c r="CD32" s="35"/>
      <c r="CE32" s="35"/>
      <c r="CF32" s="23"/>
      <c r="CG32" s="23"/>
      <c r="CH32" s="23"/>
    </row>
    <row r="33" spans="1:86" ht="12.75">
      <c r="A33" s="23"/>
      <c r="B33" s="5"/>
      <c r="C33" s="179" t="s">
        <v>41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7"/>
      <c r="AJ33" s="186" t="s">
        <v>16</v>
      </c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5"/>
      <c r="BR33" s="23"/>
      <c r="BS33" s="23"/>
      <c r="BT33" s="23"/>
      <c r="BU33" s="23"/>
      <c r="BV33" s="23"/>
      <c r="BW33" s="23"/>
      <c r="BX33" s="23"/>
      <c r="BY33" s="35"/>
      <c r="BZ33" s="35"/>
      <c r="CA33" s="35"/>
      <c r="CB33" s="35"/>
      <c r="CC33" s="35"/>
      <c r="CD33" s="35"/>
      <c r="CE33" s="35"/>
      <c r="CF33" s="23"/>
      <c r="CG33" s="23"/>
      <c r="CH33" s="23"/>
    </row>
    <row r="34" spans="1:86" ht="12.75">
      <c r="A34" s="23"/>
      <c r="B34" s="5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5"/>
      <c r="BR34" s="23"/>
      <c r="BS34" s="23"/>
      <c r="BT34" s="23"/>
      <c r="BU34" s="23"/>
      <c r="BV34" s="23"/>
      <c r="BW34" s="23"/>
      <c r="BX34" s="23"/>
      <c r="BY34" s="35"/>
      <c r="BZ34" s="35"/>
      <c r="CA34" s="35"/>
      <c r="CB34" s="35"/>
      <c r="CC34" s="35"/>
      <c r="CD34" s="35"/>
      <c r="CE34" s="35"/>
      <c r="CF34" s="23"/>
      <c r="CG34" s="23"/>
      <c r="CH34" s="23"/>
    </row>
    <row r="35" spans="1:86" ht="12.75">
      <c r="A35" s="23"/>
      <c r="B35" s="5"/>
      <c r="C35" s="183" t="str">
        <f>IF(Teilnehmerliste!CF11&lt;&gt;"",Teilnehmerliste!CF11,"")</f>
        <v>DLRG Muster e. V.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5"/>
      <c r="BR35" s="23"/>
      <c r="BS35" s="23"/>
      <c r="BT35" s="23"/>
      <c r="BU35" s="23"/>
      <c r="BV35" s="23"/>
      <c r="BW35" s="23"/>
      <c r="BX35" s="23"/>
      <c r="BY35" s="35"/>
      <c r="BZ35" s="35"/>
      <c r="CA35" s="35"/>
      <c r="CB35" s="35"/>
      <c r="CC35" s="35"/>
      <c r="CD35" s="35"/>
      <c r="CE35" s="35"/>
      <c r="CF35" s="23"/>
      <c r="CG35" s="23"/>
      <c r="CH35" s="23"/>
    </row>
    <row r="36" spans="1:86" ht="12.75">
      <c r="A36" s="23"/>
      <c r="B36" s="5"/>
      <c r="C36" s="189" t="str">
        <f>IF(Teilnehmerliste!CF13&lt;&gt;"",Teilnehmerliste!CF13,"")</f>
        <v>Muster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90" t="str">
        <f>IF(Teilnehmerliste!CF15&lt;&gt;"",Teilnehmerliste!CF15,"")</f>
        <v>00.00.0000</v>
      </c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5"/>
      <c r="BR36" s="23"/>
      <c r="BS36" s="23"/>
      <c r="BT36" s="23"/>
      <c r="BU36" s="23"/>
      <c r="BV36" s="23"/>
      <c r="BW36" s="23"/>
      <c r="BX36" s="23"/>
      <c r="BY36" s="35"/>
      <c r="BZ36" s="35"/>
      <c r="CA36" s="35"/>
      <c r="CB36" s="35"/>
      <c r="CC36" s="35"/>
      <c r="CD36" s="35"/>
      <c r="CE36" s="35"/>
      <c r="CF36" s="23"/>
      <c r="CG36" s="23"/>
      <c r="CH36" s="23"/>
    </row>
    <row r="37" spans="1:86" ht="12.75">
      <c r="A37" s="23"/>
      <c r="B37" s="5"/>
      <c r="C37" s="179" t="s">
        <v>42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5" t="s">
        <v>11</v>
      </c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86" t="s">
        <v>43</v>
      </c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5"/>
      <c r="BR37" s="23"/>
      <c r="BS37" s="23"/>
      <c r="BT37" s="23"/>
      <c r="BU37" s="23"/>
      <c r="BV37" s="23"/>
      <c r="BW37" s="23"/>
      <c r="BX37" s="23"/>
      <c r="BY37" s="35"/>
      <c r="BZ37" s="35"/>
      <c r="CA37" s="35"/>
      <c r="CB37" s="35"/>
      <c r="CC37" s="35"/>
      <c r="CD37" s="35"/>
      <c r="CE37" s="35"/>
      <c r="CF37" s="23"/>
      <c r="CG37" s="23"/>
      <c r="CH37" s="23"/>
    </row>
    <row r="38" spans="1:86" ht="6" customHeight="1">
      <c r="A38" s="23"/>
      <c r="B38" s="5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23"/>
      <c r="CG38" s="23"/>
      <c r="CH38" s="23"/>
    </row>
    <row r="39" spans="1:86" ht="15.75" customHeight="1">
      <c r="A39" s="23"/>
      <c r="B39" s="5"/>
      <c r="C39" s="187" t="s">
        <v>17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5"/>
      <c r="BR39" s="35"/>
      <c r="BS39" s="34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23"/>
      <c r="CG39" s="23"/>
      <c r="CH39" s="23"/>
    </row>
    <row r="40" spans="1:86" ht="10.5" customHeight="1">
      <c r="A40" s="23"/>
      <c r="B40" s="5"/>
      <c r="C40" s="172">
        <f>IF(Teilnehmerliste!BN15&lt;&gt;"",BT40,"")</f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5"/>
      <c r="BR40" s="35"/>
      <c r="BS40" s="34"/>
      <c r="BT40" s="35" t="str">
        <f>CONCATENATE("Kennziffer der ermächtigten Ausbildungsstelle gem. BGV/GUV-V A1 – ",Teilnehmerliste!CX15,".")</f>
        <v>Kennziffer der ermächtigten Ausbildungsstelle gem. BGV/GUV-V A1 – .</v>
      </c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23"/>
      <c r="CG40" s="23"/>
      <c r="CH40" s="23"/>
    </row>
    <row r="41" spans="1:86" ht="12.75">
      <c r="A41" s="23"/>
      <c r="B41" s="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23"/>
      <c r="CG41" s="23"/>
      <c r="CH41" s="23"/>
    </row>
    <row r="42" spans="2:86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23"/>
      <c r="CG42" s="23"/>
      <c r="CH42" s="23"/>
    </row>
    <row r="43" spans="70:86" ht="12.75"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</row>
    <row r="44" spans="70:86" ht="12.75"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</row>
    <row r="45" spans="70:86" ht="12.75"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</row>
    <row r="46" spans="70:86" ht="12.75"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</row>
    <row r="47" spans="70:86" ht="12.75"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</row>
    <row r="48" spans="70:86" ht="12.75"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</row>
  </sheetData>
  <sheetProtection password="C703" sheet="1" objects="1" scenarios="1" selectLockedCells="1"/>
  <mergeCells count="47">
    <mergeCell ref="C6:BP7"/>
    <mergeCell ref="C27:BP27"/>
    <mergeCell ref="C17:BP17"/>
    <mergeCell ref="C18:BP18"/>
    <mergeCell ref="C19:BP19"/>
    <mergeCell ref="C20:BP26"/>
    <mergeCell ref="C14:BP14"/>
    <mergeCell ref="C15:BP15"/>
    <mergeCell ref="C16:BP16"/>
    <mergeCell ref="C28:AN28"/>
    <mergeCell ref="AO28:AP28"/>
    <mergeCell ref="AQ28:BC28"/>
    <mergeCell ref="BD28:BP28"/>
    <mergeCell ref="C29:AN29"/>
    <mergeCell ref="AO29:AP29"/>
    <mergeCell ref="AQ29:BC29"/>
    <mergeCell ref="BD29:BP29"/>
    <mergeCell ref="C30:BP30"/>
    <mergeCell ref="C31:AH31"/>
    <mergeCell ref="AJ31:BP31"/>
    <mergeCell ref="C32:AH32"/>
    <mergeCell ref="AJ32:BP32"/>
    <mergeCell ref="C40:BP40"/>
    <mergeCell ref="C41:BP41"/>
    <mergeCell ref="C37:AG37"/>
    <mergeCell ref="AH37:AS37"/>
    <mergeCell ref="AT37:BP37"/>
    <mergeCell ref="C38:BP38"/>
    <mergeCell ref="C39:BP39"/>
    <mergeCell ref="C33:AH33"/>
    <mergeCell ref="AJ33:BP33"/>
    <mergeCell ref="C34:BP34"/>
    <mergeCell ref="C35:AG35"/>
    <mergeCell ref="AH35:AS35"/>
    <mergeCell ref="AT35:BP36"/>
    <mergeCell ref="C36:AG36"/>
    <mergeCell ref="AH36:AS36"/>
    <mergeCell ref="C2:BP2"/>
    <mergeCell ref="C10:BP10"/>
    <mergeCell ref="C13:BP13"/>
    <mergeCell ref="C11:BP11"/>
    <mergeCell ref="C12:BP12"/>
    <mergeCell ref="C3:BP3"/>
    <mergeCell ref="C4:BP4"/>
    <mergeCell ref="C5:BP5"/>
    <mergeCell ref="C8:BP8"/>
    <mergeCell ref="C9:BP9"/>
  </mergeCells>
  <printOptions/>
  <pageMargins left="0.9055118110236221" right="0.5118110236220472" top="0.5905511811023623" bottom="0.5905511811023623" header="0.5118110236220472" footer="0.5118110236220472"/>
  <pageSetup fitToHeight="1" fitToWidth="1" horizontalDpi="600" verticalDpi="600" orientation="portrait" paperSize="11" r:id="rId3"/>
  <legacyDrawing r:id="rId1"/>
  <picture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>
    <tabColor indexed="44"/>
    <pageSetUpPr fitToPage="1"/>
  </sheetPr>
  <dimension ref="A1:CH48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11.421875" style="20" customWidth="1"/>
    <col min="2" max="2" width="2.7109375" style="20" customWidth="1"/>
    <col min="3" max="68" width="0.85546875" style="20" customWidth="1"/>
    <col min="69" max="69" width="2.7109375" style="20" customWidth="1"/>
    <col min="70" max="70" width="11.421875" style="20" customWidth="1"/>
    <col min="71" max="71" width="6.7109375" style="20" customWidth="1"/>
    <col min="72" max="72" width="7.8515625" style="20" customWidth="1"/>
    <col min="73" max="16384" width="11.421875" style="20" customWidth="1"/>
  </cols>
  <sheetData>
    <row r="1" spans="1:86" ht="12.75">
      <c r="A1" s="23"/>
      <c r="BR1" s="35"/>
      <c r="BS1" s="34" t="str">
        <f>IF(BS2&lt;&gt;"",BS2,"")&amp;IF(BS3&lt;&gt;"",BS3,"")</f>
        <v>TN 5</v>
      </c>
      <c r="BT1" s="34">
        <f>IF(BU1&lt;&gt;0,VLOOKUP(BU1,BS5:BT8,2,FALSE),"")</f>
        <v>1</v>
      </c>
      <c r="BU1" s="34">
        <f>BS5+BS6+BS7+BS8</f>
        <v>1</v>
      </c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23"/>
      <c r="CG1" s="23"/>
      <c r="CH1" s="23"/>
    </row>
    <row r="2" spans="1:86" ht="12.75">
      <c r="A2" s="23"/>
      <c r="B2" s="5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5"/>
      <c r="BR2" s="35"/>
      <c r="BS2" s="34" t="str">
        <f>IF(ISERROR(BT2),"",BT2)</f>
        <v>TN 5</v>
      </c>
      <c r="BT2" s="35" t="str">
        <f ca="1">MID(CELL("Dateiname",$A$1),FIND("]",CELL("Dateiname",$A$1))+1,31)</f>
        <v>TN 5</v>
      </c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23"/>
      <c r="CG2" s="23"/>
      <c r="CH2" s="23"/>
    </row>
    <row r="3" spans="1:86" ht="30">
      <c r="A3" s="23"/>
      <c r="B3" s="5"/>
      <c r="C3" s="191" t="str">
        <f>IF(BT1&lt;&gt;"",VLOOKUP(BT1,BV5:BW8,2,FALSE),"")</f>
        <v>Lehrgangsnachweis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5"/>
      <c r="BR3" s="35"/>
      <c r="BS3" s="34">
        <f>IF(ISERROR(BT3),"",BT3)</f>
      </c>
      <c r="BT3" s="35" t="e">
        <f ca="1">MID(CELL("Dateiname",A1),FIND("#",CELL("Dateiname",A1))+2,31)</f>
        <v>#VALUE!</v>
      </c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23"/>
      <c r="CG3" s="23"/>
      <c r="CH3" s="23"/>
    </row>
    <row r="4" spans="1:86" ht="12.75" customHeight="1">
      <c r="A4" s="23"/>
      <c r="B4" s="5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23"/>
      <c r="CG4" s="23"/>
      <c r="CH4" s="23"/>
    </row>
    <row r="5" spans="1:86" ht="20.25">
      <c r="A5" s="23"/>
      <c r="B5" s="5"/>
      <c r="C5" s="193" t="str">
        <f>IF(BT1&lt;&gt;"",VLOOKUP(BT1,BY5:BZ8,2,FALSE),"")</f>
        <v>Sanitätsausbildung A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5"/>
      <c r="BR5" s="35"/>
      <c r="BS5" s="34">
        <f>IF(Teilnehmerliste!C18&lt;&gt;"",BT5,0)</f>
        <v>1</v>
      </c>
      <c r="BT5" s="34">
        <v>1</v>
      </c>
      <c r="BU5" s="35"/>
      <c r="BV5" s="30">
        <v>1</v>
      </c>
      <c r="BW5" s="31" t="s">
        <v>56</v>
      </c>
      <c r="BX5" s="35"/>
      <c r="BY5" s="30">
        <v>1</v>
      </c>
      <c r="BZ5" s="32" t="s">
        <v>57</v>
      </c>
      <c r="CA5" s="35"/>
      <c r="CB5" s="30">
        <v>1</v>
      </c>
      <c r="CC5" s="32">
        <f>VLOOKUP(BS1,Teilnehmerliste!DI23:Teilnehmerliste!DM42,5,FALSE)</f>
      </c>
      <c r="CD5" s="35"/>
      <c r="CE5" s="35"/>
      <c r="CF5" s="23"/>
      <c r="CG5" s="23"/>
      <c r="CH5" s="23"/>
    </row>
    <row r="6" spans="1:86" ht="10.5" customHeight="1">
      <c r="A6" s="23"/>
      <c r="B6" s="5"/>
      <c r="C6" s="169" t="str">
        <f>IF(BT1&lt;&gt;"",VLOOKUP(BT1,BS12:BT15,2,FALSE),"")</f>
        <v>(Sanitätshelfer)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5"/>
      <c r="BR6" s="35"/>
      <c r="BS6" s="34">
        <f>IF(Teilnehmerliste!AD18&lt;&gt;"",BT6,0)</f>
        <v>0</v>
      </c>
      <c r="BT6" s="34">
        <v>2</v>
      </c>
      <c r="BU6" s="35"/>
      <c r="BV6" s="30">
        <v>2</v>
      </c>
      <c r="BW6" s="31" t="s">
        <v>56</v>
      </c>
      <c r="BX6" s="35"/>
      <c r="BY6" s="30">
        <v>2</v>
      </c>
      <c r="BZ6" s="32" t="s">
        <v>58</v>
      </c>
      <c r="CA6" s="35"/>
      <c r="CB6" s="30">
        <v>2</v>
      </c>
      <c r="CC6" s="32">
        <f>VLOOKUP(BS1,Teilnehmerliste!DI23:Teilnehmerliste!DM42,5,FALSE)</f>
      </c>
      <c r="CD6" s="35"/>
      <c r="CE6" s="35"/>
      <c r="CF6" s="23"/>
      <c r="CG6" s="23"/>
      <c r="CH6" s="23"/>
    </row>
    <row r="7" spans="1:86" ht="15" customHeight="1">
      <c r="A7" s="23"/>
      <c r="B7" s="5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5"/>
      <c r="BR7" s="35"/>
      <c r="BS7" s="34">
        <f>IF(Teilnehmerliste!BE18&lt;&gt;"",BT7,0)</f>
        <v>0</v>
      </c>
      <c r="BT7" s="34">
        <v>3</v>
      </c>
      <c r="BU7" s="35"/>
      <c r="BV7" s="30">
        <v>3</v>
      </c>
      <c r="BW7" s="31" t="s">
        <v>56</v>
      </c>
      <c r="BX7" s="35"/>
      <c r="BY7" s="30">
        <v>3</v>
      </c>
      <c r="BZ7" s="32" t="s">
        <v>59</v>
      </c>
      <c r="CA7" s="35"/>
      <c r="CB7" s="30">
        <v>3</v>
      </c>
      <c r="CC7" s="32">
        <f>VLOOKUP(BS1,Teilnehmerliste!DI23:Teilnehmerliste!DM42,5,FALSE)</f>
      </c>
      <c r="CD7" s="35"/>
      <c r="CE7" s="35"/>
      <c r="CF7" s="23"/>
      <c r="CG7" s="23"/>
      <c r="CH7" s="23"/>
    </row>
    <row r="8" spans="1:86" ht="12.75">
      <c r="A8" s="23"/>
      <c r="B8" s="5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5"/>
      <c r="BR8" s="35"/>
      <c r="BS8" s="34">
        <f>IF(Teilnehmerliste!CF18&lt;&gt;"",BT8,0)</f>
        <v>0</v>
      </c>
      <c r="BT8" s="34">
        <v>4</v>
      </c>
      <c r="BU8" s="35"/>
      <c r="BV8" s="30">
        <v>4</v>
      </c>
      <c r="BW8" s="31" t="s">
        <v>18</v>
      </c>
      <c r="BX8" s="35"/>
      <c r="BY8" s="30">
        <v>4</v>
      </c>
      <c r="BZ8" s="32" t="str">
        <f>CONCATENATE("Sanitätstraining ",Teilnehmerliste!DA18)</f>
        <v>Sanitätstraining </v>
      </c>
      <c r="CA8" s="35"/>
      <c r="CB8" s="30">
        <v>4</v>
      </c>
      <c r="CC8" s="31" t="s">
        <v>62</v>
      </c>
      <c r="CD8" s="35"/>
      <c r="CE8" s="35"/>
      <c r="CF8" s="23"/>
      <c r="CG8" s="23"/>
      <c r="CH8" s="23"/>
    </row>
    <row r="9" spans="1:86" ht="13.5" customHeight="1">
      <c r="A9" s="23"/>
      <c r="B9" s="5"/>
      <c r="C9" s="194">
        <f>IF(BT1&lt;&gt;"",VLOOKUP(BT1,CB5:CC8,2,FALSE),"")</f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23"/>
      <c r="CG9" s="23"/>
      <c r="CH9" s="23"/>
    </row>
    <row r="10" spans="1:86" ht="13.5" customHeight="1">
      <c r="A10" s="23"/>
      <c r="B10" s="5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5"/>
      <c r="BR10" s="35"/>
      <c r="BS10" s="34"/>
      <c r="BT10" s="34"/>
      <c r="BU10" s="35"/>
      <c r="BV10" s="30"/>
      <c r="BW10" s="31"/>
      <c r="BX10" s="35"/>
      <c r="BY10" s="30"/>
      <c r="BZ10" s="32"/>
      <c r="CA10" s="35"/>
      <c r="CB10" s="30"/>
      <c r="CC10" s="31"/>
      <c r="CD10" s="35"/>
      <c r="CE10" s="35"/>
      <c r="CF10" s="23"/>
      <c r="CG10" s="23"/>
      <c r="CH10" s="23"/>
    </row>
    <row r="11" spans="1:86" ht="18">
      <c r="A11" s="23"/>
      <c r="B11" s="5"/>
      <c r="C11" s="174">
        <f>VLOOKUP(BS1,Teilnehmerliste!DI23:DM42,2,FALSE)</f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23"/>
      <c r="CG11" s="23"/>
      <c r="CH11" s="23"/>
    </row>
    <row r="12" spans="1:86" ht="15">
      <c r="A12" s="23"/>
      <c r="B12" s="5"/>
      <c r="C12" s="172" t="s">
        <v>8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5"/>
      <c r="BR12" s="35"/>
      <c r="BS12" s="36">
        <v>1</v>
      </c>
      <c r="BT12" s="32" t="s">
        <v>60</v>
      </c>
      <c r="BU12" s="35"/>
      <c r="BV12" s="35"/>
      <c r="BW12" s="35"/>
      <c r="BX12" s="35"/>
      <c r="BY12" s="35"/>
      <c r="BZ12" s="35"/>
      <c r="CA12" s="35"/>
      <c r="CB12" s="34">
        <v>1</v>
      </c>
      <c r="CC12" s="35" t="s">
        <v>13</v>
      </c>
      <c r="CD12" s="35"/>
      <c r="CE12" s="35"/>
      <c r="CF12" s="23"/>
      <c r="CG12" s="23"/>
      <c r="CH12" s="23"/>
    </row>
    <row r="13" spans="1:86" ht="12.75">
      <c r="A13" s="23"/>
      <c r="B13" s="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5"/>
      <c r="BR13" s="35"/>
      <c r="BS13" s="30">
        <v>2</v>
      </c>
      <c r="BT13" s="32" t="s">
        <v>61</v>
      </c>
      <c r="BU13" s="35"/>
      <c r="BV13" s="35"/>
      <c r="BW13" s="35"/>
      <c r="BX13" s="35"/>
      <c r="BY13" s="35"/>
      <c r="BZ13" s="35"/>
      <c r="CA13" s="35"/>
      <c r="CB13" s="34">
        <v>2</v>
      </c>
      <c r="CC13" s="35" t="s">
        <v>13</v>
      </c>
      <c r="CD13" s="35"/>
      <c r="CE13" s="35"/>
      <c r="CF13" s="23"/>
      <c r="CG13" s="23"/>
      <c r="CH13" s="23"/>
    </row>
    <row r="14" spans="1:86" ht="18">
      <c r="A14" s="23"/>
      <c r="B14" s="5"/>
      <c r="C14" s="174">
        <f>VLOOKUP(BS1,Teilnehmerliste!DI23:DM42,3,FALSE)</f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5"/>
      <c r="BR14" s="35"/>
      <c r="BS14" s="30">
        <v>3</v>
      </c>
      <c r="BT14" s="32" t="s">
        <v>86</v>
      </c>
      <c r="BU14" s="35"/>
      <c r="BV14" s="35"/>
      <c r="BW14" s="35"/>
      <c r="BX14" s="35"/>
      <c r="BY14" s="35"/>
      <c r="BZ14" s="35"/>
      <c r="CA14" s="35"/>
      <c r="CB14" s="34">
        <v>3</v>
      </c>
      <c r="CC14" s="35" t="s">
        <v>13</v>
      </c>
      <c r="CD14" s="35"/>
      <c r="CE14" s="35"/>
      <c r="CF14" s="23"/>
      <c r="CG14" s="23"/>
      <c r="CH14" s="23"/>
    </row>
    <row r="15" spans="1:86" ht="12.75">
      <c r="A15" s="23"/>
      <c r="B15" s="5"/>
      <c r="C15" s="175" t="s">
        <v>9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5"/>
      <c r="BR15" s="35"/>
      <c r="BS15" s="30">
        <v>4</v>
      </c>
      <c r="BT15" s="42" t="e">
        <f>CONCATENATE("Die Fortbildung ist gültig bis ",TEXT(Teilnehmerliste!AU15,"TT.MM.JJJJ"))</f>
        <v>#VALUE!</v>
      </c>
      <c r="BU15" s="35"/>
      <c r="BV15" s="35"/>
      <c r="BW15" s="35"/>
      <c r="BX15" s="35"/>
      <c r="BY15" s="35"/>
      <c r="BZ15" s="35"/>
      <c r="CA15" s="35"/>
      <c r="CB15" s="34">
        <v>4</v>
      </c>
      <c r="CC15" s="35" t="s">
        <v>44</v>
      </c>
      <c r="CD15" s="35"/>
      <c r="CE15" s="35"/>
      <c r="CF15" s="23"/>
      <c r="CG15" s="23"/>
      <c r="CH15" s="23"/>
    </row>
    <row r="16" spans="1:86" ht="12.75">
      <c r="A16" s="23"/>
      <c r="B16" s="5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23"/>
      <c r="CG16" s="23"/>
      <c r="CH16" s="23"/>
    </row>
    <row r="17" spans="1:86" ht="18">
      <c r="A17" s="23"/>
      <c r="B17" s="5"/>
      <c r="C17" s="171">
        <f>VLOOKUP(BS1,Teilnehmerliste!DI23:DM42,4,FALSE)</f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23"/>
      <c r="CG17" s="23"/>
      <c r="CH17" s="23"/>
    </row>
    <row r="18" spans="1:86" ht="12.75">
      <c r="A18" s="23"/>
      <c r="B18" s="5"/>
      <c r="C18" s="172" t="s">
        <v>10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5"/>
      <c r="BR18" s="35"/>
      <c r="BS18" s="30"/>
      <c r="BT18" s="32"/>
      <c r="BU18" s="35"/>
      <c r="BV18" s="30"/>
      <c r="BW18" s="31"/>
      <c r="BX18" s="35"/>
      <c r="BY18" s="34"/>
      <c r="BZ18" s="35"/>
      <c r="CA18" s="35"/>
      <c r="CB18" s="35"/>
      <c r="CC18" s="35"/>
      <c r="CD18" s="35"/>
      <c r="CE18" s="35"/>
      <c r="CF18" s="23"/>
      <c r="CG18" s="23"/>
      <c r="CH18" s="23"/>
    </row>
    <row r="19" spans="1:86" ht="12.75">
      <c r="A19" s="23"/>
      <c r="B19" s="5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5"/>
      <c r="BR19" s="35"/>
      <c r="BS19" s="30"/>
      <c r="BT19" s="32"/>
      <c r="BU19" s="35"/>
      <c r="BV19" s="30"/>
      <c r="BW19" s="31"/>
      <c r="BX19" s="35"/>
      <c r="BY19" s="34"/>
      <c r="BZ19" s="35"/>
      <c r="CA19" s="35"/>
      <c r="CB19" s="35"/>
      <c r="CC19" s="35"/>
      <c r="CD19" s="35"/>
      <c r="CE19" s="35"/>
      <c r="CF19" s="23"/>
      <c r="CG19" s="23"/>
      <c r="CH19" s="23"/>
    </row>
    <row r="20" spans="1:86" ht="12.75" customHeight="1">
      <c r="A20" s="23"/>
      <c r="B20" s="5"/>
      <c r="C20" s="173" t="str">
        <f>IF(BT1&lt;&gt;"",VLOOKUP(BT1,Teilnehmerliste!DL49:DM52,2,FALSE),"")</f>
        <v>hat die Sanitätsausbildung A mit 
mindestens 24 Unterrichtseinheiten (UE)
am 00.00.0000 erfolgreich abgeschlossen.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5"/>
      <c r="BR20" s="35"/>
      <c r="BS20" s="30"/>
      <c r="BT20" s="32"/>
      <c r="BU20" s="35"/>
      <c r="BV20" s="30"/>
      <c r="BW20" s="31"/>
      <c r="BX20" s="35"/>
      <c r="BY20" s="34"/>
      <c r="BZ20" s="35"/>
      <c r="CA20" s="35"/>
      <c r="CB20" s="35"/>
      <c r="CC20" s="35"/>
      <c r="CD20" s="35"/>
      <c r="CE20" s="35"/>
      <c r="CF20" s="23"/>
      <c r="CG20" s="23"/>
      <c r="CH20" s="23"/>
    </row>
    <row r="21" spans="1:86" ht="12.75" customHeight="1">
      <c r="A21" s="23"/>
      <c r="B21" s="5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5"/>
      <c r="BR21" s="35"/>
      <c r="BS21" s="30"/>
      <c r="BT21" s="32"/>
      <c r="BU21" s="35"/>
      <c r="BV21" s="30"/>
      <c r="BW21" s="31"/>
      <c r="BX21" s="35"/>
      <c r="BY21" s="34"/>
      <c r="BZ21" s="35"/>
      <c r="CA21" s="35"/>
      <c r="CB21" s="35"/>
      <c r="CC21" s="35"/>
      <c r="CD21" s="35"/>
      <c r="CE21" s="35"/>
      <c r="CF21" s="23"/>
      <c r="CG21" s="23"/>
      <c r="CH21" s="23"/>
    </row>
    <row r="22" spans="1:86" ht="12.75" customHeight="1">
      <c r="A22" s="23"/>
      <c r="B22" s="5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5"/>
      <c r="BR22" s="35"/>
      <c r="BS22" s="34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23"/>
      <c r="CG22" s="23"/>
      <c r="CH22" s="23"/>
    </row>
    <row r="23" spans="1:86" ht="12.75" customHeight="1">
      <c r="A23" s="23"/>
      <c r="B23" s="5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5"/>
      <c r="BR23" s="23"/>
      <c r="BS23" s="23"/>
      <c r="BT23" s="23"/>
      <c r="BU23" s="23"/>
      <c r="BV23" s="23"/>
      <c r="BW23" s="23"/>
      <c r="BX23" s="23"/>
      <c r="BY23" s="35"/>
      <c r="BZ23" s="35"/>
      <c r="CA23" s="35"/>
      <c r="CB23" s="35"/>
      <c r="CC23" s="35"/>
      <c r="CD23" s="35"/>
      <c r="CE23" s="35"/>
      <c r="CF23" s="23"/>
      <c r="CG23" s="23"/>
      <c r="CH23" s="23"/>
    </row>
    <row r="24" spans="1:86" ht="12.75" customHeight="1">
      <c r="A24" s="23"/>
      <c r="B24" s="5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5"/>
      <c r="BR24" s="23"/>
      <c r="BS24" s="23"/>
      <c r="BT24" s="23"/>
      <c r="BU24" s="23"/>
      <c r="BV24" s="23"/>
      <c r="BW24" s="23"/>
      <c r="BX24" s="23"/>
      <c r="BY24" s="35"/>
      <c r="BZ24" s="35"/>
      <c r="CA24" s="35"/>
      <c r="CB24" s="35"/>
      <c r="CC24" s="35"/>
      <c r="CD24" s="35"/>
      <c r="CE24" s="35"/>
      <c r="CF24" s="23"/>
      <c r="CG24" s="23"/>
      <c r="CH24" s="23"/>
    </row>
    <row r="25" spans="1:86" ht="12.75" customHeight="1">
      <c r="A25" s="23"/>
      <c r="B25" s="5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5"/>
      <c r="BR25" s="23"/>
      <c r="BS25" s="23"/>
      <c r="BT25" s="23"/>
      <c r="BU25" s="23"/>
      <c r="BV25" s="23"/>
      <c r="BW25" s="23"/>
      <c r="BX25" s="23"/>
      <c r="BY25" s="35"/>
      <c r="BZ25" s="35"/>
      <c r="CA25" s="35"/>
      <c r="CB25" s="35"/>
      <c r="CC25" s="35"/>
      <c r="CD25" s="35"/>
      <c r="CE25" s="35"/>
      <c r="CF25" s="23"/>
      <c r="CG25" s="23"/>
      <c r="CH25" s="23"/>
    </row>
    <row r="26" spans="1:86" ht="12.75">
      <c r="A26" s="23"/>
      <c r="B26" s="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5"/>
      <c r="BR26" s="23"/>
      <c r="BS26" s="23"/>
      <c r="BT26" s="23"/>
      <c r="BU26" s="23"/>
      <c r="BV26" s="23"/>
      <c r="BW26" s="23"/>
      <c r="BX26" s="23"/>
      <c r="BY26" s="35"/>
      <c r="BZ26" s="35"/>
      <c r="CA26" s="35"/>
      <c r="CB26" s="35"/>
      <c r="CC26" s="35"/>
      <c r="CD26" s="35"/>
      <c r="CE26" s="35"/>
      <c r="CF26" s="23"/>
      <c r="CG26" s="23"/>
      <c r="CH26" s="23"/>
    </row>
    <row r="27" spans="1:86" ht="12.75">
      <c r="A27" s="23"/>
      <c r="B27" s="5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1"/>
      <c r="BR27" s="23"/>
      <c r="BS27" s="23"/>
      <c r="BT27" s="23"/>
      <c r="BU27" s="23"/>
      <c r="BV27" s="23"/>
      <c r="BW27" s="23"/>
      <c r="BX27" s="23"/>
      <c r="BY27" s="35"/>
      <c r="BZ27" s="35"/>
      <c r="CA27" s="35"/>
      <c r="CB27" s="35"/>
      <c r="CC27" s="35"/>
      <c r="CD27" s="35"/>
      <c r="CE27" s="35"/>
      <c r="CF27" s="23"/>
      <c r="CG27" s="23"/>
      <c r="CH27" s="23"/>
    </row>
    <row r="28" spans="1:86" ht="12.75">
      <c r="A28" s="23"/>
      <c r="B28" s="5"/>
      <c r="C28" s="176" t="str">
        <f>IF(Teilnehmerliste!C15&lt;&gt;"",Teilnehmerliste!C15&amp;" "&amp;Teilnehmerliste!L15,"")</f>
        <v>00000 Muster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09"/>
      <c r="AP28" s="109"/>
      <c r="AQ28" s="177" t="str">
        <f>IF(Teilnehmerliste!C13&lt;&gt;"",Teilnehmerliste!C13,"")</f>
        <v>00.00.0000</v>
      </c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8" t="str">
        <f>IF(Teilnehmerliste!V13&lt;&gt;"",Teilnehmerliste!V13,"")</f>
        <v>00.00.0000</v>
      </c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2"/>
      <c r="BR28" s="23"/>
      <c r="BS28" s="23"/>
      <c r="BT28" s="23"/>
      <c r="BU28" s="23"/>
      <c r="BV28" s="23"/>
      <c r="BW28" s="23"/>
      <c r="BX28" s="23"/>
      <c r="BY28" s="35"/>
      <c r="BZ28" s="35"/>
      <c r="CA28" s="35"/>
      <c r="CB28" s="35"/>
      <c r="CC28" s="35"/>
      <c r="CD28" s="35"/>
      <c r="CE28" s="35"/>
      <c r="CF28" s="23"/>
      <c r="CG28" s="23"/>
      <c r="CH28" s="23"/>
    </row>
    <row r="29" spans="1:86" ht="12.75">
      <c r="A29" s="23"/>
      <c r="B29" s="5"/>
      <c r="C29" s="179" t="str">
        <f>IF(BT1&lt;&gt;"",VLOOKUP(BT1,CB12:CC15,2,FALSE),"")</f>
        <v>Lehrgangsort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5"/>
      <c r="AP29" s="175"/>
      <c r="AQ29" s="175" t="s">
        <v>14</v>
      </c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 t="s">
        <v>15</v>
      </c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2"/>
      <c r="BR29" s="23"/>
      <c r="BS29" s="23"/>
      <c r="BT29" s="23"/>
      <c r="BU29" s="23"/>
      <c r="BV29" s="23"/>
      <c r="BW29" s="23"/>
      <c r="BX29" s="23"/>
      <c r="BY29" s="35"/>
      <c r="BZ29" s="35"/>
      <c r="CA29" s="35"/>
      <c r="CB29" s="35"/>
      <c r="CC29" s="35"/>
      <c r="CD29" s="35"/>
      <c r="CE29" s="35"/>
      <c r="CF29" s="23"/>
      <c r="CG29" s="23"/>
      <c r="CH29" s="23"/>
    </row>
    <row r="30" spans="1:86" ht="12.75">
      <c r="A30" s="23"/>
      <c r="B30" s="5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0"/>
      <c r="BR30" s="23"/>
      <c r="BS30" s="23"/>
      <c r="BT30" s="23"/>
      <c r="BU30" s="23"/>
      <c r="BV30" s="23"/>
      <c r="BW30" s="23"/>
      <c r="BX30" s="23"/>
      <c r="BY30" s="35"/>
      <c r="BZ30" s="35"/>
      <c r="CA30" s="35"/>
      <c r="CB30" s="35"/>
      <c r="CC30" s="35"/>
      <c r="CD30" s="35"/>
      <c r="CE30" s="35"/>
      <c r="CF30" s="23"/>
      <c r="CG30" s="23"/>
      <c r="CH30" s="23"/>
    </row>
    <row r="31" spans="1:86" ht="12.75">
      <c r="A31" s="23"/>
      <c r="B31" s="5"/>
      <c r="C31" s="181" t="str">
        <f>IF(Teilnehmerliste!AN9&lt;&gt;"",Teilnehmerliste!AN9,"")</f>
        <v>Max Mustermann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8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2"/>
      <c r="BR31" s="23"/>
      <c r="BS31" s="23"/>
      <c r="BT31" s="23"/>
      <c r="BU31" s="23"/>
      <c r="BV31" s="23"/>
      <c r="BW31" s="23"/>
      <c r="BX31" s="23"/>
      <c r="BY31" s="35"/>
      <c r="BZ31" s="35"/>
      <c r="CA31" s="35"/>
      <c r="CB31" s="35"/>
      <c r="CC31" s="35"/>
      <c r="CD31" s="35"/>
      <c r="CE31" s="35"/>
      <c r="CF31" s="23"/>
      <c r="CG31" s="23"/>
      <c r="CH31" s="23"/>
    </row>
    <row r="32" spans="1:86" ht="12.75">
      <c r="A32" s="23"/>
      <c r="B32" s="5"/>
      <c r="C32" s="183" t="str">
        <f>IF(Teilnehmerliste!DI3&lt;&gt;"",Teilnehmerliste!DI3,"")</f>
        <v>00 00 000 / 000 / 000 / 00</v>
      </c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9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2"/>
      <c r="BR32" s="23"/>
      <c r="BS32" s="23"/>
      <c r="BT32" s="23"/>
      <c r="BU32" s="23"/>
      <c r="BV32" s="23"/>
      <c r="BW32" s="23"/>
      <c r="BX32" s="23"/>
      <c r="BY32" s="35"/>
      <c r="BZ32" s="35"/>
      <c r="CA32" s="35"/>
      <c r="CB32" s="35"/>
      <c r="CC32" s="35"/>
      <c r="CD32" s="35"/>
      <c r="CE32" s="35"/>
      <c r="CF32" s="23"/>
      <c r="CG32" s="23"/>
      <c r="CH32" s="23"/>
    </row>
    <row r="33" spans="1:86" ht="12.75">
      <c r="A33" s="23"/>
      <c r="B33" s="5"/>
      <c r="C33" s="179" t="s">
        <v>41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7"/>
      <c r="AJ33" s="186" t="s">
        <v>16</v>
      </c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5"/>
      <c r="BR33" s="23"/>
      <c r="BS33" s="23"/>
      <c r="BT33" s="23"/>
      <c r="BU33" s="23"/>
      <c r="BV33" s="23"/>
      <c r="BW33" s="23"/>
      <c r="BX33" s="23"/>
      <c r="BY33" s="35"/>
      <c r="BZ33" s="35"/>
      <c r="CA33" s="35"/>
      <c r="CB33" s="35"/>
      <c r="CC33" s="35"/>
      <c r="CD33" s="35"/>
      <c r="CE33" s="35"/>
      <c r="CF33" s="23"/>
      <c r="CG33" s="23"/>
      <c r="CH33" s="23"/>
    </row>
    <row r="34" spans="1:86" ht="12.75">
      <c r="A34" s="23"/>
      <c r="B34" s="5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5"/>
      <c r="BR34" s="23"/>
      <c r="BS34" s="23"/>
      <c r="BT34" s="23"/>
      <c r="BU34" s="23"/>
      <c r="BV34" s="23"/>
      <c r="BW34" s="23"/>
      <c r="BX34" s="23"/>
      <c r="BY34" s="35"/>
      <c r="BZ34" s="35"/>
      <c r="CA34" s="35"/>
      <c r="CB34" s="35"/>
      <c r="CC34" s="35"/>
      <c r="CD34" s="35"/>
      <c r="CE34" s="35"/>
      <c r="CF34" s="23"/>
      <c r="CG34" s="23"/>
      <c r="CH34" s="23"/>
    </row>
    <row r="35" spans="1:86" ht="12.75">
      <c r="A35" s="23"/>
      <c r="B35" s="5"/>
      <c r="C35" s="183" t="str">
        <f>IF(Teilnehmerliste!CF11&lt;&gt;"",Teilnehmerliste!CF11,"")</f>
        <v>DLRG Muster e. V.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5"/>
      <c r="BR35" s="23"/>
      <c r="BS35" s="23"/>
      <c r="BT35" s="23"/>
      <c r="BU35" s="23"/>
      <c r="BV35" s="23"/>
      <c r="BW35" s="23"/>
      <c r="BX35" s="23"/>
      <c r="BY35" s="35"/>
      <c r="BZ35" s="35"/>
      <c r="CA35" s="35"/>
      <c r="CB35" s="35"/>
      <c r="CC35" s="35"/>
      <c r="CD35" s="35"/>
      <c r="CE35" s="35"/>
      <c r="CF35" s="23"/>
      <c r="CG35" s="23"/>
      <c r="CH35" s="23"/>
    </row>
    <row r="36" spans="1:86" ht="12.75">
      <c r="A36" s="23"/>
      <c r="B36" s="5"/>
      <c r="C36" s="189" t="str">
        <f>IF(Teilnehmerliste!CF13&lt;&gt;"",Teilnehmerliste!CF13,"")</f>
        <v>Muster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90" t="str">
        <f>IF(Teilnehmerliste!CF15&lt;&gt;"",Teilnehmerliste!CF15,"")</f>
        <v>00.00.0000</v>
      </c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5"/>
      <c r="BR36" s="23"/>
      <c r="BS36" s="23"/>
      <c r="BT36" s="23"/>
      <c r="BU36" s="23"/>
      <c r="BV36" s="23"/>
      <c r="BW36" s="23"/>
      <c r="BX36" s="23"/>
      <c r="BY36" s="35"/>
      <c r="BZ36" s="35"/>
      <c r="CA36" s="35"/>
      <c r="CB36" s="35"/>
      <c r="CC36" s="35"/>
      <c r="CD36" s="35"/>
      <c r="CE36" s="35"/>
      <c r="CF36" s="23"/>
      <c r="CG36" s="23"/>
      <c r="CH36" s="23"/>
    </row>
    <row r="37" spans="1:86" ht="12.75">
      <c r="A37" s="23"/>
      <c r="B37" s="5"/>
      <c r="C37" s="179" t="s">
        <v>42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5" t="s">
        <v>11</v>
      </c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86" t="s">
        <v>43</v>
      </c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5"/>
      <c r="BR37" s="23"/>
      <c r="BS37" s="23"/>
      <c r="BT37" s="23"/>
      <c r="BU37" s="23"/>
      <c r="BV37" s="23"/>
      <c r="BW37" s="23"/>
      <c r="BX37" s="23"/>
      <c r="BY37" s="35"/>
      <c r="BZ37" s="35"/>
      <c r="CA37" s="35"/>
      <c r="CB37" s="35"/>
      <c r="CC37" s="35"/>
      <c r="CD37" s="35"/>
      <c r="CE37" s="35"/>
      <c r="CF37" s="23"/>
      <c r="CG37" s="23"/>
      <c r="CH37" s="23"/>
    </row>
    <row r="38" spans="1:86" ht="6" customHeight="1">
      <c r="A38" s="23"/>
      <c r="B38" s="5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23"/>
      <c r="CG38" s="23"/>
      <c r="CH38" s="23"/>
    </row>
    <row r="39" spans="1:86" ht="15.75" customHeight="1">
      <c r="A39" s="23"/>
      <c r="B39" s="5"/>
      <c r="C39" s="187" t="s">
        <v>17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5"/>
      <c r="BR39" s="35"/>
      <c r="BS39" s="34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23"/>
      <c r="CG39" s="23"/>
      <c r="CH39" s="23"/>
    </row>
    <row r="40" spans="1:86" ht="10.5" customHeight="1">
      <c r="A40" s="23"/>
      <c r="B40" s="5"/>
      <c r="C40" s="172">
        <f>IF(Teilnehmerliste!BN15&lt;&gt;"",BT40,"")</f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5"/>
      <c r="BR40" s="35"/>
      <c r="BS40" s="34"/>
      <c r="BT40" s="35" t="str">
        <f>CONCATENATE("Kennziffer der ermächtigten Ausbildungsstelle gem. BGV/GUV-V A1 – ",Teilnehmerliste!CX15,".")</f>
        <v>Kennziffer der ermächtigten Ausbildungsstelle gem. BGV/GUV-V A1 – .</v>
      </c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23"/>
      <c r="CG40" s="23"/>
      <c r="CH40" s="23"/>
    </row>
    <row r="41" spans="1:86" ht="12.75">
      <c r="A41" s="23"/>
      <c r="B41" s="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23"/>
      <c r="CG41" s="23"/>
      <c r="CH41" s="23"/>
    </row>
    <row r="42" spans="2:86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23"/>
      <c r="CG42" s="23"/>
      <c r="CH42" s="23"/>
    </row>
    <row r="43" spans="70:86" ht="12.75"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</row>
    <row r="44" spans="70:86" ht="12.75"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</row>
    <row r="45" spans="70:86" ht="12.75"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</row>
    <row r="46" spans="70:86" ht="12.75"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</row>
    <row r="47" spans="70:86" ht="12.75"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</row>
    <row r="48" spans="70:86" ht="12.75"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</row>
  </sheetData>
  <sheetProtection password="C703" sheet="1" objects="1" scenarios="1" selectLockedCells="1"/>
  <mergeCells count="47">
    <mergeCell ref="C2:BP2"/>
    <mergeCell ref="C10:BP10"/>
    <mergeCell ref="C13:BP13"/>
    <mergeCell ref="C11:BP11"/>
    <mergeCell ref="C12:BP12"/>
    <mergeCell ref="C3:BP3"/>
    <mergeCell ref="C4:BP4"/>
    <mergeCell ref="C5:BP5"/>
    <mergeCell ref="C8:BP8"/>
    <mergeCell ref="C9:BP9"/>
    <mergeCell ref="C33:AH33"/>
    <mergeCell ref="AJ33:BP33"/>
    <mergeCell ref="C34:BP34"/>
    <mergeCell ref="C35:AG35"/>
    <mergeCell ref="AH35:AS35"/>
    <mergeCell ref="AT35:BP36"/>
    <mergeCell ref="C36:AG36"/>
    <mergeCell ref="AH36:AS36"/>
    <mergeCell ref="C40:BP40"/>
    <mergeCell ref="C41:BP41"/>
    <mergeCell ref="C37:AG37"/>
    <mergeCell ref="AH37:AS37"/>
    <mergeCell ref="AT37:BP37"/>
    <mergeCell ref="C38:BP38"/>
    <mergeCell ref="C39:BP39"/>
    <mergeCell ref="C30:BP30"/>
    <mergeCell ref="C31:AH31"/>
    <mergeCell ref="AJ31:BP31"/>
    <mergeCell ref="C32:AH32"/>
    <mergeCell ref="AJ32:BP32"/>
    <mergeCell ref="C29:AN29"/>
    <mergeCell ref="AO29:AP29"/>
    <mergeCell ref="AQ29:BC29"/>
    <mergeCell ref="BD29:BP29"/>
    <mergeCell ref="C28:AN28"/>
    <mergeCell ref="AO28:AP28"/>
    <mergeCell ref="AQ28:BC28"/>
    <mergeCell ref="BD28:BP28"/>
    <mergeCell ref="C6:BP7"/>
    <mergeCell ref="C27:BP27"/>
    <mergeCell ref="C17:BP17"/>
    <mergeCell ref="C18:BP18"/>
    <mergeCell ref="C19:BP19"/>
    <mergeCell ref="C20:BP26"/>
    <mergeCell ref="C14:BP14"/>
    <mergeCell ref="C15:BP15"/>
    <mergeCell ref="C16:BP16"/>
  </mergeCells>
  <printOptions/>
  <pageMargins left="0.9055118110236221" right="0.5118110236220472" top="0.5905511811023623" bottom="0.5905511811023623" header="0.5118110236220472" footer="0.5118110236220472"/>
  <pageSetup fitToHeight="1" fitToWidth="1" horizontalDpi="600" verticalDpi="600" orientation="portrait" paperSize="11" r:id="rId3"/>
  <legacyDrawing r:id="rId1"/>
  <picture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>
    <tabColor indexed="48"/>
    <pageSetUpPr fitToPage="1"/>
  </sheetPr>
  <dimension ref="A1:CH48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11.421875" style="20" customWidth="1"/>
    <col min="2" max="2" width="2.7109375" style="20" customWidth="1"/>
    <col min="3" max="68" width="0.85546875" style="20" customWidth="1"/>
    <col min="69" max="69" width="2.7109375" style="20" customWidth="1"/>
    <col min="70" max="70" width="11.421875" style="20" customWidth="1"/>
    <col min="71" max="71" width="6.7109375" style="20" customWidth="1"/>
    <col min="72" max="72" width="7.8515625" style="20" customWidth="1"/>
    <col min="73" max="16384" width="11.421875" style="20" customWidth="1"/>
  </cols>
  <sheetData>
    <row r="1" spans="1:86" ht="12.75">
      <c r="A1" s="23"/>
      <c r="BR1" s="35"/>
      <c r="BS1" s="34" t="str">
        <f>IF(BS2&lt;&gt;"",BS2,"")&amp;IF(BS3&lt;&gt;"",BS3,"")</f>
        <v>TN 6</v>
      </c>
      <c r="BT1" s="34">
        <f>IF(BU1&lt;&gt;0,VLOOKUP(BU1,BS5:BT8,2,FALSE),"")</f>
        <v>1</v>
      </c>
      <c r="BU1" s="34">
        <f>BS5+BS6+BS7+BS8</f>
        <v>1</v>
      </c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23"/>
      <c r="CG1" s="23"/>
      <c r="CH1" s="23"/>
    </row>
    <row r="2" spans="1:86" ht="12.75">
      <c r="A2" s="23"/>
      <c r="B2" s="5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5"/>
      <c r="BR2" s="35"/>
      <c r="BS2" s="34" t="str">
        <f>IF(ISERROR(BT2),"",BT2)</f>
        <v>TN 6</v>
      </c>
      <c r="BT2" s="35" t="str">
        <f ca="1">MID(CELL("Dateiname",$A$1),FIND("]",CELL("Dateiname",$A$1))+1,31)</f>
        <v>TN 6</v>
      </c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23"/>
      <c r="CG2" s="23"/>
      <c r="CH2" s="23"/>
    </row>
    <row r="3" spans="1:86" ht="30">
      <c r="A3" s="23"/>
      <c r="B3" s="5"/>
      <c r="C3" s="191" t="str">
        <f>IF(BT1&lt;&gt;"",VLOOKUP(BT1,BV5:BW8,2,FALSE),"")</f>
        <v>Lehrgangsnachweis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5"/>
      <c r="BR3" s="35"/>
      <c r="BS3" s="34">
        <f>IF(ISERROR(BT3),"",BT3)</f>
      </c>
      <c r="BT3" s="35" t="e">
        <f ca="1">MID(CELL("Dateiname",A1),FIND("#",CELL("Dateiname",A1))+2,31)</f>
        <v>#VALUE!</v>
      </c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23"/>
      <c r="CG3" s="23"/>
      <c r="CH3" s="23"/>
    </row>
    <row r="4" spans="1:86" ht="12.75" customHeight="1">
      <c r="A4" s="23"/>
      <c r="B4" s="5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23"/>
      <c r="CG4" s="23"/>
      <c r="CH4" s="23"/>
    </row>
    <row r="5" spans="1:86" ht="20.25">
      <c r="A5" s="23"/>
      <c r="B5" s="5"/>
      <c r="C5" s="193" t="str">
        <f>IF(BT1&lt;&gt;"",VLOOKUP(BT1,BY5:BZ8,2,FALSE),"")</f>
        <v>Sanitätsausbildung A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5"/>
      <c r="BR5" s="35"/>
      <c r="BS5" s="34">
        <f>IF(Teilnehmerliste!C18&lt;&gt;"",BT5,0)</f>
        <v>1</v>
      </c>
      <c r="BT5" s="34">
        <v>1</v>
      </c>
      <c r="BU5" s="35"/>
      <c r="BV5" s="30">
        <v>1</v>
      </c>
      <c r="BW5" s="31" t="s">
        <v>56</v>
      </c>
      <c r="BX5" s="35"/>
      <c r="BY5" s="30">
        <v>1</v>
      </c>
      <c r="BZ5" s="32" t="s">
        <v>57</v>
      </c>
      <c r="CA5" s="35"/>
      <c r="CB5" s="30">
        <v>1</v>
      </c>
      <c r="CC5" s="32">
        <f>VLOOKUP(BS1,Teilnehmerliste!DI23:Teilnehmerliste!DM42,5,FALSE)</f>
      </c>
      <c r="CD5" s="35"/>
      <c r="CE5" s="35"/>
      <c r="CF5" s="23"/>
      <c r="CG5" s="23"/>
      <c r="CH5" s="23"/>
    </row>
    <row r="6" spans="1:86" ht="10.5" customHeight="1">
      <c r="A6" s="23"/>
      <c r="B6" s="5"/>
      <c r="C6" s="169" t="str">
        <f>IF(BT1&lt;&gt;"",VLOOKUP(BT1,BS12:BT15,2,FALSE),"")</f>
        <v>(Sanitätshelfer)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5"/>
      <c r="BR6" s="35"/>
      <c r="BS6" s="34">
        <f>IF(Teilnehmerliste!AD18&lt;&gt;"",BT6,0)</f>
        <v>0</v>
      </c>
      <c r="BT6" s="34">
        <v>2</v>
      </c>
      <c r="BU6" s="35"/>
      <c r="BV6" s="30">
        <v>2</v>
      </c>
      <c r="BW6" s="31" t="s">
        <v>56</v>
      </c>
      <c r="BX6" s="35"/>
      <c r="BY6" s="30">
        <v>2</v>
      </c>
      <c r="BZ6" s="32" t="s">
        <v>58</v>
      </c>
      <c r="CA6" s="35"/>
      <c r="CB6" s="30">
        <v>2</v>
      </c>
      <c r="CC6" s="32">
        <f>VLOOKUP(BS1,Teilnehmerliste!DI23:Teilnehmerliste!DM42,5,FALSE)</f>
      </c>
      <c r="CD6" s="35"/>
      <c r="CE6" s="35"/>
      <c r="CF6" s="23"/>
      <c r="CG6" s="23"/>
      <c r="CH6" s="23"/>
    </row>
    <row r="7" spans="1:86" ht="15" customHeight="1">
      <c r="A7" s="23"/>
      <c r="B7" s="5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5"/>
      <c r="BR7" s="35"/>
      <c r="BS7" s="34">
        <f>IF(Teilnehmerliste!BE18&lt;&gt;"",BT7,0)</f>
        <v>0</v>
      </c>
      <c r="BT7" s="34">
        <v>3</v>
      </c>
      <c r="BU7" s="35"/>
      <c r="BV7" s="30">
        <v>3</v>
      </c>
      <c r="BW7" s="31" t="s">
        <v>56</v>
      </c>
      <c r="BX7" s="35"/>
      <c r="BY7" s="30">
        <v>3</v>
      </c>
      <c r="BZ7" s="32" t="s">
        <v>59</v>
      </c>
      <c r="CA7" s="35"/>
      <c r="CB7" s="30">
        <v>3</v>
      </c>
      <c r="CC7" s="32">
        <f>VLOOKUP(BS1,Teilnehmerliste!DI23:Teilnehmerliste!DM42,5,FALSE)</f>
      </c>
      <c r="CD7" s="35"/>
      <c r="CE7" s="35"/>
      <c r="CF7" s="23"/>
      <c r="CG7" s="23"/>
      <c r="CH7" s="23"/>
    </row>
    <row r="8" spans="1:86" ht="12.75">
      <c r="A8" s="23"/>
      <c r="B8" s="5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5"/>
      <c r="BR8" s="35"/>
      <c r="BS8" s="34">
        <f>IF(Teilnehmerliste!CF18&lt;&gt;"",BT8,0)</f>
        <v>0</v>
      </c>
      <c r="BT8" s="34">
        <v>4</v>
      </c>
      <c r="BU8" s="35"/>
      <c r="BV8" s="30">
        <v>4</v>
      </c>
      <c r="BW8" s="31" t="s">
        <v>18</v>
      </c>
      <c r="BX8" s="35"/>
      <c r="BY8" s="30">
        <v>4</v>
      </c>
      <c r="BZ8" s="32" t="str">
        <f>CONCATENATE("Sanitätstraining ",Teilnehmerliste!DA18)</f>
        <v>Sanitätstraining </v>
      </c>
      <c r="CA8" s="35"/>
      <c r="CB8" s="30">
        <v>4</v>
      </c>
      <c r="CC8" s="31" t="s">
        <v>62</v>
      </c>
      <c r="CD8" s="35"/>
      <c r="CE8" s="35"/>
      <c r="CF8" s="23"/>
      <c r="CG8" s="23"/>
      <c r="CH8" s="23"/>
    </row>
    <row r="9" spans="1:86" ht="13.5" customHeight="1">
      <c r="A9" s="23"/>
      <c r="B9" s="5"/>
      <c r="C9" s="194">
        <f>IF(BT1&lt;&gt;"",VLOOKUP(BT1,CB5:CC8,2,FALSE),"")</f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23"/>
      <c r="CG9" s="23"/>
      <c r="CH9" s="23"/>
    </row>
    <row r="10" spans="1:86" ht="13.5" customHeight="1">
      <c r="A10" s="23"/>
      <c r="B10" s="5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5"/>
      <c r="BR10" s="35"/>
      <c r="BS10" s="34"/>
      <c r="BT10" s="34"/>
      <c r="BU10" s="35"/>
      <c r="BV10" s="30"/>
      <c r="BW10" s="31"/>
      <c r="BX10" s="35"/>
      <c r="BY10" s="30"/>
      <c r="BZ10" s="32"/>
      <c r="CA10" s="35"/>
      <c r="CB10" s="30"/>
      <c r="CC10" s="31"/>
      <c r="CD10" s="35"/>
      <c r="CE10" s="35"/>
      <c r="CF10" s="23"/>
      <c r="CG10" s="23"/>
      <c r="CH10" s="23"/>
    </row>
    <row r="11" spans="1:86" ht="18">
      <c r="A11" s="23"/>
      <c r="B11" s="5"/>
      <c r="C11" s="174">
        <f>VLOOKUP(BS1,Teilnehmerliste!DI23:DM42,2,FALSE)</f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23"/>
      <c r="CG11" s="23"/>
      <c r="CH11" s="23"/>
    </row>
    <row r="12" spans="1:86" ht="15">
      <c r="A12" s="23"/>
      <c r="B12" s="5"/>
      <c r="C12" s="172" t="s">
        <v>8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5"/>
      <c r="BR12" s="35"/>
      <c r="BS12" s="36">
        <v>1</v>
      </c>
      <c r="BT12" s="32" t="s">
        <v>60</v>
      </c>
      <c r="BU12" s="35"/>
      <c r="BV12" s="35"/>
      <c r="BW12" s="35"/>
      <c r="BX12" s="35"/>
      <c r="BY12" s="35"/>
      <c r="BZ12" s="35"/>
      <c r="CA12" s="35"/>
      <c r="CB12" s="34">
        <v>1</v>
      </c>
      <c r="CC12" s="35" t="s">
        <v>13</v>
      </c>
      <c r="CD12" s="35"/>
      <c r="CE12" s="35"/>
      <c r="CF12" s="23"/>
      <c r="CG12" s="23"/>
      <c r="CH12" s="23"/>
    </row>
    <row r="13" spans="1:86" ht="12.75">
      <c r="A13" s="23"/>
      <c r="B13" s="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5"/>
      <c r="BR13" s="35"/>
      <c r="BS13" s="30">
        <v>2</v>
      </c>
      <c r="BT13" s="32" t="s">
        <v>61</v>
      </c>
      <c r="BU13" s="35"/>
      <c r="BV13" s="35"/>
      <c r="BW13" s="35"/>
      <c r="BX13" s="35"/>
      <c r="BY13" s="35"/>
      <c r="BZ13" s="35"/>
      <c r="CA13" s="35"/>
      <c r="CB13" s="34">
        <v>2</v>
      </c>
      <c r="CC13" s="35" t="s">
        <v>13</v>
      </c>
      <c r="CD13" s="35"/>
      <c r="CE13" s="35"/>
      <c r="CF13" s="23"/>
      <c r="CG13" s="23"/>
      <c r="CH13" s="23"/>
    </row>
    <row r="14" spans="1:86" ht="18">
      <c r="A14" s="23"/>
      <c r="B14" s="5"/>
      <c r="C14" s="174">
        <f>VLOOKUP(BS1,Teilnehmerliste!DI23:DM42,3,FALSE)</f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5"/>
      <c r="BR14" s="35"/>
      <c r="BS14" s="30">
        <v>3</v>
      </c>
      <c r="BT14" s="32" t="s">
        <v>86</v>
      </c>
      <c r="BU14" s="35"/>
      <c r="BV14" s="35"/>
      <c r="BW14" s="35"/>
      <c r="BX14" s="35"/>
      <c r="BY14" s="35"/>
      <c r="BZ14" s="35"/>
      <c r="CA14" s="35"/>
      <c r="CB14" s="34">
        <v>3</v>
      </c>
      <c r="CC14" s="35" t="s">
        <v>13</v>
      </c>
      <c r="CD14" s="35"/>
      <c r="CE14" s="35"/>
      <c r="CF14" s="23"/>
      <c r="CG14" s="23"/>
      <c r="CH14" s="23"/>
    </row>
    <row r="15" spans="1:86" ht="12.75">
      <c r="A15" s="23"/>
      <c r="B15" s="5"/>
      <c r="C15" s="175" t="s">
        <v>9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5"/>
      <c r="BR15" s="35"/>
      <c r="BS15" s="30">
        <v>4</v>
      </c>
      <c r="BT15" s="42" t="e">
        <f>CONCATENATE("Die Fortbildung ist gültig bis ",TEXT(Teilnehmerliste!AU15,"TT.MM.JJJJ"))</f>
        <v>#VALUE!</v>
      </c>
      <c r="BU15" s="35"/>
      <c r="BV15" s="35"/>
      <c r="BW15" s="35"/>
      <c r="BX15" s="35"/>
      <c r="BY15" s="35"/>
      <c r="BZ15" s="35"/>
      <c r="CA15" s="35"/>
      <c r="CB15" s="34">
        <v>4</v>
      </c>
      <c r="CC15" s="35" t="s">
        <v>44</v>
      </c>
      <c r="CD15" s="35"/>
      <c r="CE15" s="35"/>
      <c r="CF15" s="23"/>
      <c r="CG15" s="23"/>
      <c r="CH15" s="23"/>
    </row>
    <row r="16" spans="1:86" ht="12.75">
      <c r="A16" s="23"/>
      <c r="B16" s="5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23"/>
      <c r="CG16" s="23"/>
      <c r="CH16" s="23"/>
    </row>
    <row r="17" spans="1:86" ht="18">
      <c r="A17" s="23"/>
      <c r="B17" s="5"/>
      <c r="C17" s="171">
        <f>VLOOKUP(BS1,Teilnehmerliste!DI23:DM42,4,FALSE)</f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23"/>
      <c r="CG17" s="23"/>
      <c r="CH17" s="23"/>
    </row>
    <row r="18" spans="1:86" ht="12.75">
      <c r="A18" s="23"/>
      <c r="B18" s="5"/>
      <c r="C18" s="172" t="s">
        <v>10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5"/>
      <c r="BR18" s="35"/>
      <c r="BS18" s="30"/>
      <c r="BT18" s="32"/>
      <c r="BU18" s="35"/>
      <c r="BV18" s="30"/>
      <c r="BW18" s="31"/>
      <c r="BX18" s="35"/>
      <c r="BY18" s="34"/>
      <c r="BZ18" s="35"/>
      <c r="CA18" s="35"/>
      <c r="CB18" s="35"/>
      <c r="CC18" s="35"/>
      <c r="CD18" s="35"/>
      <c r="CE18" s="35"/>
      <c r="CF18" s="23"/>
      <c r="CG18" s="23"/>
      <c r="CH18" s="23"/>
    </row>
    <row r="19" spans="1:86" ht="12.75">
      <c r="A19" s="23"/>
      <c r="B19" s="5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5"/>
      <c r="BR19" s="35"/>
      <c r="BS19" s="30"/>
      <c r="BT19" s="32"/>
      <c r="BU19" s="35"/>
      <c r="BV19" s="30"/>
      <c r="BW19" s="31"/>
      <c r="BX19" s="35"/>
      <c r="BY19" s="34"/>
      <c r="BZ19" s="35"/>
      <c r="CA19" s="35"/>
      <c r="CB19" s="35"/>
      <c r="CC19" s="35"/>
      <c r="CD19" s="35"/>
      <c r="CE19" s="35"/>
      <c r="CF19" s="23"/>
      <c r="CG19" s="23"/>
      <c r="CH19" s="23"/>
    </row>
    <row r="20" spans="1:86" ht="12.75" customHeight="1">
      <c r="A20" s="23"/>
      <c r="B20" s="5"/>
      <c r="C20" s="173" t="str">
        <f>IF(BT1&lt;&gt;"",VLOOKUP(BT1,Teilnehmerliste!DL49:DM52,2,FALSE),"")</f>
        <v>hat die Sanitätsausbildung A mit 
mindestens 24 Unterrichtseinheiten (UE)
am 00.00.0000 erfolgreich abgeschlossen.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5"/>
      <c r="BR20" s="35"/>
      <c r="BS20" s="30"/>
      <c r="BT20" s="32"/>
      <c r="BU20" s="35"/>
      <c r="BV20" s="30"/>
      <c r="BW20" s="31"/>
      <c r="BX20" s="35"/>
      <c r="BY20" s="34"/>
      <c r="BZ20" s="35"/>
      <c r="CA20" s="35"/>
      <c r="CB20" s="35"/>
      <c r="CC20" s="35"/>
      <c r="CD20" s="35"/>
      <c r="CE20" s="35"/>
      <c r="CF20" s="23"/>
      <c r="CG20" s="23"/>
      <c r="CH20" s="23"/>
    </row>
    <row r="21" spans="1:86" ht="12.75" customHeight="1">
      <c r="A21" s="23"/>
      <c r="B21" s="5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5"/>
      <c r="BR21" s="35"/>
      <c r="BS21" s="30"/>
      <c r="BT21" s="32"/>
      <c r="BU21" s="35"/>
      <c r="BV21" s="30"/>
      <c r="BW21" s="31"/>
      <c r="BX21" s="35"/>
      <c r="BY21" s="34"/>
      <c r="BZ21" s="35"/>
      <c r="CA21" s="35"/>
      <c r="CB21" s="35"/>
      <c r="CC21" s="35"/>
      <c r="CD21" s="35"/>
      <c r="CE21" s="35"/>
      <c r="CF21" s="23"/>
      <c r="CG21" s="23"/>
      <c r="CH21" s="23"/>
    </row>
    <row r="22" spans="1:86" ht="12.75" customHeight="1">
      <c r="A22" s="23"/>
      <c r="B22" s="5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5"/>
      <c r="BR22" s="35"/>
      <c r="BS22" s="34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23"/>
      <c r="CG22" s="23"/>
      <c r="CH22" s="23"/>
    </row>
    <row r="23" spans="1:86" ht="12.75" customHeight="1">
      <c r="A23" s="23"/>
      <c r="B23" s="5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5"/>
      <c r="BR23" s="23"/>
      <c r="BS23" s="23"/>
      <c r="BT23" s="23"/>
      <c r="BU23" s="23"/>
      <c r="BV23" s="23"/>
      <c r="BW23" s="23"/>
      <c r="BX23" s="23"/>
      <c r="BY23" s="35"/>
      <c r="BZ23" s="35"/>
      <c r="CA23" s="35"/>
      <c r="CB23" s="35"/>
      <c r="CC23" s="35"/>
      <c r="CD23" s="35"/>
      <c r="CE23" s="35"/>
      <c r="CF23" s="23"/>
      <c r="CG23" s="23"/>
      <c r="CH23" s="23"/>
    </row>
    <row r="24" spans="1:86" ht="12.75" customHeight="1">
      <c r="A24" s="23"/>
      <c r="B24" s="5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5"/>
      <c r="BR24" s="23"/>
      <c r="BS24" s="23"/>
      <c r="BT24" s="23"/>
      <c r="BU24" s="23"/>
      <c r="BV24" s="23"/>
      <c r="BW24" s="23"/>
      <c r="BX24" s="23"/>
      <c r="BY24" s="35"/>
      <c r="BZ24" s="35"/>
      <c r="CA24" s="35"/>
      <c r="CB24" s="35"/>
      <c r="CC24" s="35"/>
      <c r="CD24" s="35"/>
      <c r="CE24" s="35"/>
      <c r="CF24" s="23"/>
      <c r="CG24" s="23"/>
      <c r="CH24" s="23"/>
    </row>
    <row r="25" spans="1:86" ht="12.75" customHeight="1">
      <c r="A25" s="23"/>
      <c r="B25" s="5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5"/>
      <c r="BR25" s="23"/>
      <c r="BS25" s="23"/>
      <c r="BT25" s="23"/>
      <c r="BU25" s="23"/>
      <c r="BV25" s="23"/>
      <c r="BW25" s="23"/>
      <c r="BX25" s="23"/>
      <c r="BY25" s="35"/>
      <c r="BZ25" s="35"/>
      <c r="CA25" s="35"/>
      <c r="CB25" s="35"/>
      <c r="CC25" s="35"/>
      <c r="CD25" s="35"/>
      <c r="CE25" s="35"/>
      <c r="CF25" s="23"/>
      <c r="CG25" s="23"/>
      <c r="CH25" s="23"/>
    </row>
    <row r="26" spans="1:86" ht="12.75">
      <c r="A26" s="23"/>
      <c r="B26" s="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5"/>
      <c r="BR26" s="23"/>
      <c r="BS26" s="23"/>
      <c r="BT26" s="23"/>
      <c r="BU26" s="23"/>
      <c r="BV26" s="23"/>
      <c r="BW26" s="23"/>
      <c r="BX26" s="23"/>
      <c r="BY26" s="35"/>
      <c r="BZ26" s="35"/>
      <c r="CA26" s="35"/>
      <c r="CB26" s="35"/>
      <c r="CC26" s="35"/>
      <c r="CD26" s="35"/>
      <c r="CE26" s="35"/>
      <c r="CF26" s="23"/>
      <c r="CG26" s="23"/>
      <c r="CH26" s="23"/>
    </row>
    <row r="27" spans="1:86" ht="12.75">
      <c r="A27" s="23"/>
      <c r="B27" s="5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1"/>
      <c r="BR27" s="23"/>
      <c r="BS27" s="23"/>
      <c r="BT27" s="23"/>
      <c r="BU27" s="23"/>
      <c r="BV27" s="23"/>
      <c r="BW27" s="23"/>
      <c r="BX27" s="23"/>
      <c r="BY27" s="35"/>
      <c r="BZ27" s="35"/>
      <c r="CA27" s="35"/>
      <c r="CB27" s="35"/>
      <c r="CC27" s="35"/>
      <c r="CD27" s="35"/>
      <c r="CE27" s="35"/>
      <c r="CF27" s="23"/>
      <c r="CG27" s="23"/>
      <c r="CH27" s="23"/>
    </row>
    <row r="28" spans="1:86" ht="12.75">
      <c r="A28" s="23"/>
      <c r="B28" s="5"/>
      <c r="C28" s="176" t="str">
        <f>IF(Teilnehmerliste!C15&lt;&gt;"",Teilnehmerliste!C15&amp;" "&amp;Teilnehmerliste!L15,"")</f>
        <v>00000 Muster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09"/>
      <c r="AP28" s="109"/>
      <c r="AQ28" s="177" t="str">
        <f>IF(Teilnehmerliste!C13&lt;&gt;"",Teilnehmerliste!C13,"")</f>
        <v>00.00.0000</v>
      </c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8" t="str">
        <f>IF(Teilnehmerliste!V13&lt;&gt;"",Teilnehmerliste!V13,"")</f>
        <v>00.00.0000</v>
      </c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2"/>
      <c r="BR28" s="23"/>
      <c r="BS28" s="23"/>
      <c r="BT28" s="23"/>
      <c r="BU28" s="23"/>
      <c r="BV28" s="23"/>
      <c r="BW28" s="23"/>
      <c r="BX28" s="23"/>
      <c r="BY28" s="35"/>
      <c r="BZ28" s="35"/>
      <c r="CA28" s="35"/>
      <c r="CB28" s="35"/>
      <c r="CC28" s="35"/>
      <c r="CD28" s="35"/>
      <c r="CE28" s="35"/>
      <c r="CF28" s="23"/>
      <c r="CG28" s="23"/>
      <c r="CH28" s="23"/>
    </row>
    <row r="29" spans="1:86" ht="12.75">
      <c r="A29" s="23"/>
      <c r="B29" s="5"/>
      <c r="C29" s="179" t="str">
        <f>IF(BT1&lt;&gt;"",VLOOKUP(BT1,CB12:CC15,2,FALSE),"")</f>
        <v>Lehrgangsort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5"/>
      <c r="AP29" s="175"/>
      <c r="AQ29" s="175" t="s">
        <v>14</v>
      </c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 t="s">
        <v>15</v>
      </c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2"/>
      <c r="BR29" s="23"/>
      <c r="BS29" s="23"/>
      <c r="BT29" s="23"/>
      <c r="BU29" s="23"/>
      <c r="BV29" s="23"/>
      <c r="BW29" s="23"/>
      <c r="BX29" s="23"/>
      <c r="BY29" s="35"/>
      <c r="BZ29" s="35"/>
      <c r="CA29" s="35"/>
      <c r="CB29" s="35"/>
      <c r="CC29" s="35"/>
      <c r="CD29" s="35"/>
      <c r="CE29" s="35"/>
      <c r="CF29" s="23"/>
      <c r="CG29" s="23"/>
      <c r="CH29" s="23"/>
    </row>
    <row r="30" spans="1:86" ht="12.75">
      <c r="A30" s="23"/>
      <c r="B30" s="5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0"/>
      <c r="BR30" s="23"/>
      <c r="BS30" s="23"/>
      <c r="BT30" s="23"/>
      <c r="BU30" s="23"/>
      <c r="BV30" s="23"/>
      <c r="BW30" s="23"/>
      <c r="BX30" s="23"/>
      <c r="BY30" s="35"/>
      <c r="BZ30" s="35"/>
      <c r="CA30" s="35"/>
      <c r="CB30" s="35"/>
      <c r="CC30" s="35"/>
      <c r="CD30" s="35"/>
      <c r="CE30" s="35"/>
      <c r="CF30" s="23"/>
      <c r="CG30" s="23"/>
      <c r="CH30" s="23"/>
    </row>
    <row r="31" spans="1:86" ht="12.75">
      <c r="A31" s="23"/>
      <c r="B31" s="5"/>
      <c r="C31" s="181" t="str">
        <f>IF(Teilnehmerliste!AN9&lt;&gt;"",Teilnehmerliste!AN9,"")</f>
        <v>Max Mustermann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8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2"/>
      <c r="BR31" s="23"/>
      <c r="BS31" s="23"/>
      <c r="BT31" s="23"/>
      <c r="BU31" s="23"/>
      <c r="BV31" s="23"/>
      <c r="BW31" s="23"/>
      <c r="BX31" s="23"/>
      <c r="BY31" s="35"/>
      <c r="BZ31" s="35"/>
      <c r="CA31" s="35"/>
      <c r="CB31" s="35"/>
      <c r="CC31" s="35"/>
      <c r="CD31" s="35"/>
      <c r="CE31" s="35"/>
      <c r="CF31" s="23"/>
      <c r="CG31" s="23"/>
      <c r="CH31" s="23"/>
    </row>
    <row r="32" spans="1:86" ht="12.75">
      <c r="A32" s="23"/>
      <c r="B32" s="5"/>
      <c r="C32" s="183" t="str">
        <f>IF(Teilnehmerliste!DI3&lt;&gt;"",Teilnehmerliste!DI3,"")</f>
        <v>00 00 000 / 000 / 000 / 00</v>
      </c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9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2"/>
      <c r="BR32" s="23"/>
      <c r="BS32" s="23"/>
      <c r="BT32" s="23"/>
      <c r="BU32" s="23"/>
      <c r="BV32" s="23"/>
      <c r="BW32" s="23"/>
      <c r="BX32" s="23"/>
      <c r="BY32" s="35"/>
      <c r="BZ32" s="35"/>
      <c r="CA32" s="35"/>
      <c r="CB32" s="35"/>
      <c r="CC32" s="35"/>
      <c r="CD32" s="35"/>
      <c r="CE32" s="35"/>
      <c r="CF32" s="23"/>
      <c r="CG32" s="23"/>
      <c r="CH32" s="23"/>
    </row>
    <row r="33" spans="1:86" ht="12.75">
      <c r="A33" s="23"/>
      <c r="B33" s="5"/>
      <c r="C33" s="179" t="s">
        <v>41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7"/>
      <c r="AJ33" s="186" t="s">
        <v>16</v>
      </c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5"/>
      <c r="BR33" s="23"/>
      <c r="BS33" s="23"/>
      <c r="BT33" s="23"/>
      <c r="BU33" s="23"/>
      <c r="BV33" s="23"/>
      <c r="BW33" s="23"/>
      <c r="BX33" s="23"/>
      <c r="BY33" s="35"/>
      <c r="BZ33" s="35"/>
      <c r="CA33" s="35"/>
      <c r="CB33" s="35"/>
      <c r="CC33" s="35"/>
      <c r="CD33" s="35"/>
      <c r="CE33" s="35"/>
      <c r="CF33" s="23"/>
      <c r="CG33" s="23"/>
      <c r="CH33" s="23"/>
    </row>
    <row r="34" spans="1:86" ht="12.75">
      <c r="A34" s="23"/>
      <c r="B34" s="5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5"/>
      <c r="BR34" s="23"/>
      <c r="BS34" s="23"/>
      <c r="BT34" s="23"/>
      <c r="BU34" s="23"/>
      <c r="BV34" s="23"/>
      <c r="BW34" s="23"/>
      <c r="BX34" s="23"/>
      <c r="BY34" s="35"/>
      <c r="BZ34" s="35"/>
      <c r="CA34" s="35"/>
      <c r="CB34" s="35"/>
      <c r="CC34" s="35"/>
      <c r="CD34" s="35"/>
      <c r="CE34" s="35"/>
      <c r="CF34" s="23"/>
      <c r="CG34" s="23"/>
      <c r="CH34" s="23"/>
    </row>
    <row r="35" spans="1:86" ht="12.75">
      <c r="A35" s="23"/>
      <c r="B35" s="5"/>
      <c r="C35" s="183" t="str">
        <f>IF(Teilnehmerliste!CF11&lt;&gt;"",Teilnehmerliste!CF11,"")</f>
        <v>DLRG Muster e. V.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5"/>
      <c r="BR35" s="23"/>
      <c r="BS35" s="23"/>
      <c r="BT35" s="23"/>
      <c r="BU35" s="23"/>
      <c r="BV35" s="23"/>
      <c r="BW35" s="23"/>
      <c r="BX35" s="23"/>
      <c r="BY35" s="35"/>
      <c r="BZ35" s="35"/>
      <c r="CA35" s="35"/>
      <c r="CB35" s="35"/>
      <c r="CC35" s="35"/>
      <c r="CD35" s="35"/>
      <c r="CE35" s="35"/>
      <c r="CF35" s="23"/>
      <c r="CG35" s="23"/>
      <c r="CH35" s="23"/>
    </row>
    <row r="36" spans="1:86" ht="12.75">
      <c r="A36" s="23"/>
      <c r="B36" s="5"/>
      <c r="C36" s="189" t="str">
        <f>IF(Teilnehmerliste!CF13&lt;&gt;"",Teilnehmerliste!CF13,"")</f>
        <v>Muster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90" t="str">
        <f>IF(Teilnehmerliste!CF15&lt;&gt;"",Teilnehmerliste!CF15,"")</f>
        <v>00.00.0000</v>
      </c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5"/>
      <c r="BR36" s="23"/>
      <c r="BS36" s="23"/>
      <c r="BT36" s="23"/>
      <c r="BU36" s="23"/>
      <c r="BV36" s="23"/>
      <c r="BW36" s="23"/>
      <c r="BX36" s="23"/>
      <c r="BY36" s="35"/>
      <c r="BZ36" s="35"/>
      <c r="CA36" s="35"/>
      <c r="CB36" s="35"/>
      <c r="CC36" s="35"/>
      <c r="CD36" s="35"/>
      <c r="CE36" s="35"/>
      <c r="CF36" s="23"/>
      <c r="CG36" s="23"/>
      <c r="CH36" s="23"/>
    </row>
    <row r="37" spans="1:86" ht="12.75">
      <c r="A37" s="23"/>
      <c r="B37" s="5"/>
      <c r="C37" s="179" t="s">
        <v>42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5" t="s">
        <v>11</v>
      </c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86" t="s">
        <v>43</v>
      </c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5"/>
      <c r="BR37" s="23"/>
      <c r="BS37" s="23"/>
      <c r="BT37" s="23"/>
      <c r="BU37" s="23"/>
      <c r="BV37" s="23"/>
      <c r="BW37" s="23"/>
      <c r="BX37" s="23"/>
      <c r="BY37" s="35"/>
      <c r="BZ37" s="35"/>
      <c r="CA37" s="35"/>
      <c r="CB37" s="35"/>
      <c r="CC37" s="35"/>
      <c r="CD37" s="35"/>
      <c r="CE37" s="35"/>
      <c r="CF37" s="23"/>
      <c r="CG37" s="23"/>
      <c r="CH37" s="23"/>
    </row>
    <row r="38" spans="1:86" ht="6" customHeight="1">
      <c r="A38" s="23"/>
      <c r="B38" s="5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23"/>
      <c r="CG38" s="23"/>
      <c r="CH38" s="23"/>
    </row>
    <row r="39" spans="1:86" ht="15.75" customHeight="1">
      <c r="A39" s="23"/>
      <c r="B39" s="5"/>
      <c r="C39" s="187" t="s">
        <v>17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5"/>
      <c r="BR39" s="35"/>
      <c r="BS39" s="34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23"/>
      <c r="CG39" s="23"/>
      <c r="CH39" s="23"/>
    </row>
    <row r="40" spans="1:86" ht="10.5" customHeight="1">
      <c r="A40" s="23"/>
      <c r="B40" s="5"/>
      <c r="C40" s="172">
        <f>IF(Teilnehmerliste!BN15&lt;&gt;"",BT40,"")</f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5"/>
      <c r="BR40" s="35"/>
      <c r="BS40" s="34"/>
      <c r="BT40" s="35" t="str">
        <f>CONCATENATE("Kennziffer der ermächtigten Ausbildungsstelle gem. BGV/GUV-V A1 – ",Teilnehmerliste!CX15,".")</f>
        <v>Kennziffer der ermächtigten Ausbildungsstelle gem. BGV/GUV-V A1 – .</v>
      </c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23"/>
      <c r="CG40" s="23"/>
      <c r="CH40" s="23"/>
    </row>
    <row r="41" spans="1:86" ht="12.75">
      <c r="A41" s="23"/>
      <c r="B41" s="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23"/>
      <c r="CG41" s="23"/>
      <c r="CH41" s="23"/>
    </row>
    <row r="42" spans="2:86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23"/>
      <c r="CG42" s="23"/>
      <c r="CH42" s="23"/>
    </row>
    <row r="43" spans="70:86" ht="12.75"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</row>
    <row r="44" spans="70:86" ht="12.75"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</row>
    <row r="45" spans="70:86" ht="12.75"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</row>
    <row r="46" spans="70:86" ht="12.75"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</row>
    <row r="47" spans="70:86" ht="12.75"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</row>
    <row r="48" spans="70:86" ht="12.75"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</row>
  </sheetData>
  <sheetProtection password="C703" sheet="1" objects="1" scenarios="1" selectLockedCells="1"/>
  <mergeCells count="47">
    <mergeCell ref="C6:BP7"/>
    <mergeCell ref="C27:BP27"/>
    <mergeCell ref="C17:BP17"/>
    <mergeCell ref="C18:BP18"/>
    <mergeCell ref="C19:BP19"/>
    <mergeCell ref="C20:BP26"/>
    <mergeCell ref="C14:BP14"/>
    <mergeCell ref="C15:BP15"/>
    <mergeCell ref="C16:BP16"/>
    <mergeCell ref="C28:AN28"/>
    <mergeCell ref="AO28:AP28"/>
    <mergeCell ref="AQ28:BC28"/>
    <mergeCell ref="BD28:BP28"/>
    <mergeCell ref="C29:AN29"/>
    <mergeCell ref="AO29:AP29"/>
    <mergeCell ref="AQ29:BC29"/>
    <mergeCell ref="BD29:BP29"/>
    <mergeCell ref="C30:BP30"/>
    <mergeCell ref="C31:AH31"/>
    <mergeCell ref="AJ31:BP31"/>
    <mergeCell ref="C32:AH32"/>
    <mergeCell ref="AJ32:BP32"/>
    <mergeCell ref="C40:BP40"/>
    <mergeCell ref="C41:BP41"/>
    <mergeCell ref="C37:AG37"/>
    <mergeCell ref="AH37:AS37"/>
    <mergeCell ref="AT37:BP37"/>
    <mergeCell ref="C38:BP38"/>
    <mergeCell ref="C39:BP39"/>
    <mergeCell ref="C33:AH33"/>
    <mergeCell ref="AJ33:BP33"/>
    <mergeCell ref="C34:BP34"/>
    <mergeCell ref="C35:AG35"/>
    <mergeCell ref="AH35:AS35"/>
    <mergeCell ref="AT35:BP36"/>
    <mergeCell ref="C36:AG36"/>
    <mergeCell ref="AH36:AS36"/>
    <mergeCell ref="C2:BP2"/>
    <mergeCell ref="C10:BP10"/>
    <mergeCell ref="C13:BP13"/>
    <mergeCell ref="C11:BP11"/>
    <mergeCell ref="C12:BP12"/>
    <mergeCell ref="C3:BP3"/>
    <mergeCell ref="C4:BP4"/>
    <mergeCell ref="C5:BP5"/>
    <mergeCell ref="C8:BP8"/>
    <mergeCell ref="C9:BP9"/>
  </mergeCells>
  <printOptions/>
  <pageMargins left="0.9055118110236221" right="0.5118110236220472" top="0.5905511811023623" bottom="0.5905511811023623" header="0.5118110236220472" footer="0.5118110236220472"/>
  <pageSetup fitToHeight="1" fitToWidth="1" horizontalDpi="600" verticalDpi="600" orientation="portrait" paperSize="11" r:id="rId3"/>
  <legacyDrawing r:id="rId1"/>
  <picture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>
    <tabColor indexed="48"/>
    <pageSetUpPr fitToPage="1"/>
  </sheetPr>
  <dimension ref="A1:CH48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11.421875" style="20" customWidth="1"/>
    <col min="2" max="2" width="2.7109375" style="20" customWidth="1"/>
    <col min="3" max="68" width="0.85546875" style="20" customWidth="1"/>
    <col min="69" max="69" width="2.7109375" style="20" customWidth="1"/>
    <col min="70" max="70" width="11.421875" style="20" customWidth="1"/>
    <col min="71" max="71" width="6.7109375" style="20" customWidth="1"/>
    <col min="72" max="72" width="7.8515625" style="20" customWidth="1"/>
    <col min="73" max="16384" width="11.421875" style="20" customWidth="1"/>
  </cols>
  <sheetData>
    <row r="1" spans="1:86" ht="12.75">
      <c r="A1" s="23"/>
      <c r="BR1" s="35"/>
      <c r="BS1" s="34" t="str">
        <f>IF(BS2&lt;&gt;"",BS2,"")&amp;IF(BS3&lt;&gt;"",BS3,"")</f>
        <v>TN 7</v>
      </c>
      <c r="BT1" s="34">
        <f>IF(BU1&lt;&gt;0,VLOOKUP(BU1,BS5:BT8,2,FALSE),"")</f>
        <v>1</v>
      </c>
      <c r="BU1" s="34">
        <f>BS5+BS6+BS7+BS8</f>
        <v>1</v>
      </c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23"/>
      <c r="CG1" s="23"/>
      <c r="CH1" s="23"/>
    </row>
    <row r="2" spans="1:86" ht="12.75">
      <c r="A2" s="23"/>
      <c r="B2" s="5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5"/>
      <c r="BR2" s="35"/>
      <c r="BS2" s="34" t="str">
        <f>IF(ISERROR(BT2),"",BT2)</f>
        <v>TN 7</v>
      </c>
      <c r="BT2" s="35" t="str">
        <f ca="1">MID(CELL("Dateiname",$A$1),FIND("]",CELL("Dateiname",$A$1))+1,31)</f>
        <v>TN 7</v>
      </c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23"/>
      <c r="CG2" s="23"/>
      <c r="CH2" s="23"/>
    </row>
    <row r="3" spans="1:86" ht="30">
      <c r="A3" s="23"/>
      <c r="B3" s="5"/>
      <c r="C3" s="191" t="str">
        <f>IF(BT1&lt;&gt;"",VLOOKUP(BT1,BV5:BW8,2,FALSE),"")</f>
        <v>Lehrgangsnachweis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5"/>
      <c r="BR3" s="35"/>
      <c r="BS3" s="34">
        <f>IF(ISERROR(BT3),"",BT3)</f>
      </c>
      <c r="BT3" s="35" t="e">
        <f ca="1">MID(CELL("Dateiname",A1),FIND("#",CELL("Dateiname",A1))+2,31)</f>
        <v>#VALUE!</v>
      </c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23"/>
      <c r="CG3" s="23"/>
      <c r="CH3" s="23"/>
    </row>
    <row r="4" spans="1:86" ht="12.75" customHeight="1">
      <c r="A4" s="23"/>
      <c r="B4" s="5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23"/>
      <c r="CG4" s="23"/>
      <c r="CH4" s="23"/>
    </row>
    <row r="5" spans="1:86" ht="20.25">
      <c r="A5" s="23"/>
      <c r="B5" s="5"/>
      <c r="C5" s="193" t="str">
        <f>IF(BT1&lt;&gt;"",VLOOKUP(BT1,BY5:BZ8,2,FALSE),"")</f>
        <v>Sanitätsausbildung A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5"/>
      <c r="BR5" s="35"/>
      <c r="BS5" s="34">
        <f>IF(Teilnehmerliste!C18&lt;&gt;"",BT5,0)</f>
        <v>1</v>
      </c>
      <c r="BT5" s="34">
        <v>1</v>
      </c>
      <c r="BU5" s="35"/>
      <c r="BV5" s="30">
        <v>1</v>
      </c>
      <c r="BW5" s="31" t="s">
        <v>56</v>
      </c>
      <c r="BX5" s="35"/>
      <c r="BY5" s="30">
        <v>1</v>
      </c>
      <c r="BZ5" s="32" t="s">
        <v>57</v>
      </c>
      <c r="CA5" s="35"/>
      <c r="CB5" s="30">
        <v>1</v>
      </c>
      <c r="CC5" s="32">
        <f>VLOOKUP(BS1,Teilnehmerliste!DI23:Teilnehmerliste!DM42,5,FALSE)</f>
      </c>
      <c r="CD5" s="35"/>
      <c r="CE5" s="35"/>
      <c r="CF5" s="23"/>
      <c r="CG5" s="23"/>
      <c r="CH5" s="23"/>
    </row>
    <row r="6" spans="1:86" ht="10.5" customHeight="1">
      <c r="A6" s="23"/>
      <c r="B6" s="5"/>
      <c r="C6" s="169" t="str">
        <f>IF(BT1&lt;&gt;"",VLOOKUP(BT1,BS12:BT15,2,FALSE),"")</f>
        <v>(Sanitätshelfer)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5"/>
      <c r="BR6" s="35"/>
      <c r="BS6" s="34">
        <f>IF(Teilnehmerliste!AD18&lt;&gt;"",BT6,0)</f>
        <v>0</v>
      </c>
      <c r="BT6" s="34">
        <v>2</v>
      </c>
      <c r="BU6" s="35"/>
      <c r="BV6" s="30">
        <v>2</v>
      </c>
      <c r="BW6" s="31" t="s">
        <v>56</v>
      </c>
      <c r="BX6" s="35"/>
      <c r="BY6" s="30">
        <v>2</v>
      </c>
      <c r="BZ6" s="32" t="s">
        <v>58</v>
      </c>
      <c r="CA6" s="35"/>
      <c r="CB6" s="30">
        <v>2</v>
      </c>
      <c r="CC6" s="32">
        <f>VLOOKUP(BS1,Teilnehmerliste!DI23:Teilnehmerliste!DM42,5,FALSE)</f>
      </c>
      <c r="CD6" s="35"/>
      <c r="CE6" s="35"/>
      <c r="CF6" s="23"/>
      <c r="CG6" s="23"/>
      <c r="CH6" s="23"/>
    </row>
    <row r="7" spans="1:86" ht="15" customHeight="1">
      <c r="A7" s="23"/>
      <c r="B7" s="5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5"/>
      <c r="BR7" s="35"/>
      <c r="BS7" s="34">
        <f>IF(Teilnehmerliste!BE18&lt;&gt;"",BT7,0)</f>
        <v>0</v>
      </c>
      <c r="BT7" s="34">
        <v>3</v>
      </c>
      <c r="BU7" s="35"/>
      <c r="BV7" s="30">
        <v>3</v>
      </c>
      <c r="BW7" s="31" t="s">
        <v>56</v>
      </c>
      <c r="BX7" s="35"/>
      <c r="BY7" s="30">
        <v>3</v>
      </c>
      <c r="BZ7" s="32" t="s">
        <v>59</v>
      </c>
      <c r="CA7" s="35"/>
      <c r="CB7" s="30">
        <v>3</v>
      </c>
      <c r="CC7" s="32">
        <f>VLOOKUP(BS1,Teilnehmerliste!DI23:Teilnehmerliste!DM42,5,FALSE)</f>
      </c>
      <c r="CD7" s="35"/>
      <c r="CE7" s="35"/>
      <c r="CF7" s="23"/>
      <c r="CG7" s="23"/>
      <c r="CH7" s="23"/>
    </row>
    <row r="8" spans="1:86" ht="12.75">
      <c r="A8" s="23"/>
      <c r="B8" s="5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5"/>
      <c r="BR8" s="35"/>
      <c r="BS8" s="34">
        <f>IF(Teilnehmerliste!CF18&lt;&gt;"",BT8,0)</f>
        <v>0</v>
      </c>
      <c r="BT8" s="34">
        <v>4</v>
      </c>
      <c r="BU8" s="35"/>
      <c r="BV8" s="30">
        <v>4</v>
      </c>
      <c r="BW8" s="31" t="s">
        <v>18</v>
      </c>
      <c r="BX8" s="35"/>
      <c r="BY8" s="30">
        <v>4</v>
      </c>
      <c r="BZ8" s="32" t="str">
        <f>CONCATENATE("Sanitätstraining ",Teilnehmerliste!DA18)</f>
        <v>Sanitätstraining </v>
      </c>
      <c r="CA8" s="35"/>
      <c r="CB8" s="30">
        <v>4</v>
      </c>
      <c r="CC8" s="31" t="s">
        <v>62</v>
      </c>
      <c r="CD8" s="35"/>
      <c r="CE8" s="35"/>
      <c r="CF8" s="23"/>
      <c r="CG8" s="23"/>
      <c r="CH8" s="23"/>
    </row>
    <row r="9" spans="1:86" ht="13.5" customHeight="1">
      <c r="A9" s="23"/>
      <c r="B9" s="5"/>
      <c r="C9" s="194">
        <f>IF(BT1&lt;&gt;"",VLOOKUP(BT1,CB5:CC8,2,FALSE),"")</f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23"/>
      <c r="CG9" s="23"/>
      <c r="CH9" s="23"/>
    </row>
    <row r="10" spans="1:86" ht="13.5" customHeight="1">
      <c r="A10" s="23"/>
      <c r="B10" s="5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5"/>
      <c r="BR10" s="35"/>
      <c r="BS10" s="34"/>
      <c r="BT10" s="34"/>
      <c r="BU10" s="35"/>
      <c r="BV10" s="30"/>
      <c r="BW10" s="31"/>
      <c r="BX10" s="35"/>
      <c r="BY10" s="30"/>
      <c r="BZ10" s="32"/>
      <c r="CA10" s="35"/>
      <c r="CB10" s="30"/>
      <c r="CC10" s="31"/>
      <c r="CD10" s="35"/>
      <c r="CE10" s="35"/>
      <c r="CF10" s="23"/>
      <c r="CG10" s="23"/>
      <c r="CH10" s="23"/>
    </row>
    <row r="11" spans="1:86" ht="18">
      <c r="A11" s="23"/>
      <c r="B11" s="5"/>
      <c r="C11" s="174">
        <f>VLOOKUP(BS1,Teilnehmerliste!DI23:DM42,2,FALSE)</f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23"/>
      <c r="CG11" s="23"/>
      <c r="CH11" s="23"/>
    </row>
    <row r="12" spans="1:86" ht="15">
      <c r="A12" s="23"/>
      <c r="B12" s="5"/>
      <c r="C12" s="172" t="s">
        <v>8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5"/>
      <c r="BR12" s="35"/>
      <c r="BS12" s="36">
        <v>1</v>
      </c>
      <c r="BT12" s="32" t="s">
        <v>60</v>
      </c>
      <c r="BU12" s="35"/>
      <c r="BV12" s="35"/>
      <c r="BW12" s="35"/>
      <c r="BX12" s="35"/>
      <c r="BY12" s="35"/>
      <c r="BZ12" s="35"/>
      <c r="CA12" s="35"/>
      <c r="CB12" s="34">
        <v>1</v>
      </c>
      <c r="CC12" s="35" t="s">
        <v>13</v>
      </c>
      <c r="CD12" s="35"/>
      <c r="CE12" s="35"/>
      <c r="CF12" s="23"/>
      <c r="CG12" s="23"/>
      <c r="CH12" s="23"/>
    </row>
    <row r="13" spans="1:86" ht="12.75">
      <c r="A13" s="23"/>
      <c r="B13" s="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5"/>
      <c r="BR13" s="35"/>
      <c r="BS13" s="30">
        <v>2</v>
      </c>
      <c r="BT13" s="32" t="s">
        <v>61</v>
      </c>
      <c r="BU13" s="35"/>
      <c r="BV13" s="35"/>
      <c r="BW13" s="35"/>
      <c r="BX13" s="35"/>
      <c r="BY13" s="35"/>
      <c r="BZ13" s="35"/>
      <c r="CA13" s="35"/>
      <c r="CB13" s="34">
        <v>2</v>
      </c>
      <c r="CC13" s="35" t="s">
        <v>13</v>
      </c>
      <c r="CD13" s="35"/>
      <c r="CE13" s="35"/>
      <c r="CF13" s="23"/>
      <c r="CG13" s="23"/>
      <c r="CH13" s="23"/>
    </row>
    <row r="14" spans="1:86" ht="18">
      <c r="A14" s="23"/>
      <c r="B14" s="5"/>
      <c r="C14" s="174">
        <f>VLOOKUP(BS1,Teilnehmerliste!DI23:DM42,3,FALSE)</f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5"/>
      <c r="BR14" s="35"/>
      <c r="BS14" s="30">
        <v>3</v>
      </c>
      <c r="BT14" s="32" t="s">
        <v>86</v>
      </c>
      <c r="BU14" s="35"/>
      <c r="BV14" s="35"/>
      <c r="BW14" s="35"/>
      <c r="BX14" s="35"/>
      <c r="BY14" s="35"/>
      <c r="BZ14" s="35"/>
      <c r="CA14" s="35"/>
      <c r="CB14" s="34">
        <v>3</v>
      </c>
      <c r="CC14" s="35" t="s">
        <v>13</v>
      </c>
      <c r="CD14" s="35"/>
      <c r="CE14" s="35"/>
      <c r="CF14" s="23"/>
      <c r="CG14" s="23"/>
      <c r="CH14" s="23"/>
    </row>
    <row r="15" spans="1:86" ht="12.75">
      <c r="A15" s="23"/>
      <c r="B15" s="5"/>
      <c r="C15" s="175" t="s">
        <v>9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5"/>
      <c r="BR15" s="35"/>
      <c r="BS15" s="30">
        <v>4</v>
      </c>
      <c r="BT15" s="42" t="e">
        <f>CONCATENATE("Die Fortbildung ist gültig bis ",TEXT(Teilnehmerliste!AU15,"TT.MM.JJJJ"))</f>
        <v>#VALUE!</v>
      </c>
      <c r="BU15" s="35"/>
      <c r="BV15" s="35"/>
      <c r="BW15" s="35"/>
      <c r="BX15" s="35"/>
      <c r="BY15" s="35"/>
      <c r="BZ15" s="35"/>
      <c r="CA15" s="35"/>
      <c r="CB15" s="34">
        <v>4</v>
      </c>
      <c r="CC15" s="35" t="s">
        <v>44</v>
      </c>
      <c r="CD15" s="35"/>
      <c r="CE15" s="35"/>
      <c r="CF15" s="23"/>
      <c r="CG15" s="23"/>
      <c r="CH15" s="23"/>
    </row>
    <row r="16" spans="1:86" ht="12.75">
      <c r="A16" s="23"/>
      <c r="B16" s="5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23"/>
      <c r="CG16" s="23"/>
      <c r="CH16" s="23"/>
    </row>
    <row r="17" spans="1:86" ht="18">
      <c r="A17" s="23"/>
      <c r="B17" s="5"/>
      <c r="C17" s="171">
        <f>VLOOKUP(BS1,Teilnehmerliste!DI23:DM42,4,FALSE)</f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23"/>
      <c r="CG17" s="23"/>
      <c r="CH17" s="23"/>
    </row>
    <row r="18" spans="1:86" ht="12.75">
      <c r="A18" s="23"/>
      <c r="B18" s="5"/>
      <c r="C18" s="172" t="s">
        <v>10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5"/>
      <c r="BR18" s="35"/>
      <c r="BS18" s="30"/>
      <c r="BT18" s="32"/>
      <c r="BU18" s="35"/>
      <c r="BV18" s="30"/>
      <c r="BW18" s="31"/>
      <c r="BX18" s="35"/>
      <c r="BY18" s="34"/>
      <c r="BZ18" s="35"/>
      <c r="CA18" s="35"/>
      <c r="CB18" s="35"/>
      <c r="CC18" s="35"/>
      <c r="CD18" s="35"/>
      <c r="CE18" s="35"/>
      <c r="CF18" s="23"/>
      <c r="CG18" s="23"/>
      <c r="CH18" s="23"/>
    </row>
    <row r="19" spans="1:86" ht="12.75">
      <c r="A19" s="23"/>
      <c r="B19" s="5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5"/>
      <c r="BR19" s="35"/>
      <c r="BS19" s="30"/>
      <c r="BT19" s="32"/>
      <c r="BU19" s="35"/>
      <c r="BV19" s="30"/>
      <c r="BW19" s="31"/>
      <c r="BX19" s="35"/>
      <c r="BY19" s="34"/>
      <c r="BZ19" s="35"/>
      <c r="CA19" s="35"/>
      <c r="CB19" s="35"/>
      <c r="CC19" s="35"/>
      <c r="CD19" s="35"/>
      <c r="CE19" s="35"/>
      <c r="CF19" s="23"/>
      <c r="CG19" s="23"/>
      <c r="CH19" s="23"/>
    </row>
    <row r="20" spans="1:86" ht="12.75" customHeight="1">
      <c r="A20" s="23"/>
      <c r="B20" s="5"/>
      <c r="C20" s="173" t="str">
        <f>IF(BT1&lt;&gt;"",VLOOKUP(BT1,Teilnehmerliste!DL49:DM52,2,FALSE),"")</f>
        <v>hat die Sanitätsausbildung A mit 
mindestens 24 Unterrichtseinheiten (UE)
am 00.00.0000 erfolgreich abgeschlossen.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5"/>
      <c r="BR20" s="35"/>
      <c r="BS20" s="30"/>
      <c r="BT20" s="32"/>
      <c r="BU20" s="35"/>
      <c r="BV20" s="30"/>
      <c r="BW20" s="31"/>
      <c r="BX20" s="35"/>
      <c r="BY20" s="34"/>
      <c r="BZ20" s="35"/>
      <c r="CA20" s="35"/>
      <c r="CB20" s="35"/>
      <c r="CC20" s="35"/>
      <c r="CD20" s="35"/>
      <c r="CE20" s="35"/>
      <c r="CF20" s="23"/>
      <c r="CG20" s="23"/>
      <c r="CH20" s="23"/>
    </row>
    <row r="21" spans="1:86" ht="12.75" customHeight="1">
      <c r="A21" s="23"/>
      <c r="B21" s="5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5"/>
      <c r="BR21" s="35"/>
      <c r="BS21" s="30"/>
      <c r="BT21" s="32"/>
      <c r="BU21" s="35"/>
      <c r="BV21" s="30"/>
      <c r="BW21" s="31"/>
      <c r="BX21" s="35"/>
      <c r="BY21" s="34"/>
      <c r="BZ21" s="35"/>
      <c r="CA21" s="35"/>
      <c r="CB21" s="35"/>
      <c r="CC21" s="35"/>
      <c r="CD21" s="35"/>
      <c r="CE21" s="35"/>
      <c r="CF21" s="23"/>
      <c r="CG21" s="23"/>
      <c r="CH21" s="23"/>
    </row>
    <row r="22" spans="1:86" ht="12.75" customHeight="1">
      <c r="A22" s="23"/>
      <c r="B22" s="5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5"/>
      <c r="BR22" s="35"/>
      <c r="BS22" s="34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23"/>
      <c r="CG22" s="23"/>
      <c r="CH22" s="23"/>
    </row>
    <row r="23" spans="1:86" ht="12.75" customHeight="1">
      <c r="A23" s="23"/>
      <c r="B23" s="5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5"/>
      <c r="BR23" s="23"/>
      <c r="BS23" s="23"/>
      <c r="BT23" s="23"/>
      <c r="BU23" s="23"/>
      <c r="BV23" s="23"/>
      <c r="BW23" s="23"/>
      <c r="BX23" s="23"/>
      <c r="BY23" s="35"/>
      <c r="BZ23" s="35"/>
      <c r="CA23" s="35"/>
      <c r="CB23" s="35"/>
      <c r="CC23" s="35"/>
      <c r="CD23" s="35"/>
      <c r="CE23" s="35"/>
      <c r="CF23" s="23"/>
      <c r="CG23" s="23"/>
      <c r="CH23" s="23"/>
    </row>
    <row r="24" spans="1:86" ht="12.75" customHeight="1">
      <c r="A24" s="23"/>
      <c r="B24" s="5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5"/>
      <c r="BR24" s="23"/>
      <c r="BS24" s="23"/>
      <c r="BT24" s="23"/>
      <c r="BU24" s="23"/>
      <c r="BV24" s="23"/>
      <c r="BW24" s="23"/>
      <c r="BX24" s="23"/>
      <c r="BY24" s="35"/>
      <c r="BZ24" s="35"/>
      <c r="CA24" s="35"/>
      <c r="CB24" s="35"/>
      <c r="CC24" s="35"/>
      <c r="CD24" s="35"/>
      <c r="CE24" s="35"/>
      <c r="CF24" s="23"/>
      <c r="CG24" s="23"/>
      <c r="CH24" s="23"/>
    </row>
    <row r="25" spans="1:86" ht="12.75" customHeight="1">
      <c r="A25" s="23"/>
      <c r="B25" s="5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5"/>
      <c r="BR25" s="23"/>
      <c r="BS25" s="23"/>
      <c r="BT25" s="23"/>
      <c r="BU25" s="23"/>
      <c r="BV25" s="23"/>
      <c r="BW25" s="23"/>
      <c r="BX25" s="23"/>
      <c r="BY25" s="35"/>
      <c r="BZ25" s="35"/>
      <c r="CA25" s="35"/>
      <c r="CB25" s="35"/>
      <c r="CC25" s="35"/>
      <c r="CD25" s="35"/>
      <c r="CE25" s="35"/>
      <c r="CF25" s="23"/>
      <c r="CG25" s="23"/>
      <c r="CH25" s="23"/>
    </row>
    <row r="26" spans="1:86" ht="12.75">
      <c r="A26" s="23"/>
      <c r="B26" s="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5"/>
      <c r="BR26" s="23"/>
      <c r="BS26" s="23"/>
      <c r="BT26" s="23"/>
      <c r="BU26" s="23"/>
      <c r="BV26" s="23"/>
      <c r="BW26" s="23"/>
      <c r="BX26" s="23"/>
      <c r="BY26" s="35"/>
      <c r="BZ26" s="35"/>
      <c r="CA26" s="35"/>
      <c r="CB26" s="35"/>
      <c r="CC26" s="35"/>
      <c r="CD26" s="35"/>
      <c r="CE26" s="35"/>
      <c r="CF26" s="23"/>
      <c r="CG26" s="23"/>
      <c r="CH26" s="23"/>
    </row>
    <row r="27" spans="1:86" ht="12.75">
      <c r="A27" s="23"/>
      <c r="B27" s="5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1"/>
      <c r="BR27" s="23"/>
      <c r="BS27" s="23"/>
      <c r="BT27" s="23"/>
      <c r="BU27" s="23"/>
      <c r="BV27" s="23"/>
      <c r="BW27" s="23"/>
      <c r="BX27" s="23"/>
      <c r="BY27" s="35"/>
      <c r="BZ27" s="35"/>
      <c r="CA27" s="35"/>
      <c r="CB27" s="35"/>
      <c r="CC27" s="35"/>
      <c r="CD27" s="35"/>
      <c r="CE27" s="35"/>
      <c r="CF27" s="23"/>
      <c r="CG27" s="23"/>
      <c r="CH27" s="23"/>
    </row>
    <row r="28" spans="1:86" ht="12.75">
      <c r="A28" s="23"/>
      <c r="B28" s="5"/>
      <c r="C28" s="176" t="str">
        <f>IF(Teilnehmerliste!C15&lt;&gt;"",Teilnehmerliste!C15&amp;" "&amp;Teilnehmerliste!L15,"")</f>
        <v>00000 Muster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09"/>
      <c r="AP28" s="109"/>
      <c r="AQ28" s="177" t="str">
        <f>IF(Teilnehmerliste!C13&lt;&gt;"",Teilnehmerliste!C13,"")</f>
        <v>00.00.0000</v>
      </c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8" t="str">
        <f>IF(Teilnehmerliste!V13&lt;&gt;"",Teilnehmerliste!V13,"")</f>
        <v>00.00.0000</v>
      </c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2"/>
      <c r="BR28" s="23"/>
      <c r="BS28" s="23"/>
      <c r="BT28" s="23"/>
      <c r="BU28" s="23"/>
      <c r="BV28" s="23"/>
      <c r="BW28" s="23"/>
      <c r="BX28" s="23"/>
      <c r="BY28" s="35"/>
      <c r="BZ28" s="35"/>
      <c r="CA28" s="35"/>
      <c r="CB28" s="35"/>
      <c r="CC28" s="35"/>
      <c r="CD28" s="35"/>
      <c r="CE28" s="35"/>
      <c r="CF28" s="23"/>
      <c r="CG28" s="23"/>
      <c r="CH28" s="23"/>
    </row>
    <row r="29" spans="1:86" ht="12.75">
      <c r="A29" s="23"/>
      <c r="B29" s="5"/>
      <c r="C29" s="179" t="str">
        <f>IF(BT1&lt;&gt;"",VLOOKUP(BT1,CB12:CC15,2,FALSE),"")</f>
        <v>Lehrgangsort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5"/>
      <c r="AP29" s="175"/>
      <c r="AQ29" s="175" t="s">
        <v>14</v>
      </c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 t="s">
        <v>15</v>
      </c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2"/>
      <c r="BR29" s="23"/>
      <c r="BS29" s="23"/>
      <c r="BT29" s="23"/>
      <c r="BU29" s="23"/>
      <c r="BV29" s="23"/>
      <c r="BW29" s="23"/>
      <c r="BX29" s="23"/>
      <c r="BY29" s="35"/>
      <c r="BZ29" s="35"/>
      <c r="CA29" s="35"/>
      <c r="CB29" s="35"/>
      <c r="CC29" s="35"/>
      <c r="CD29" s="35"/>
      <c r="CE29" s="35"/>
      <c r="CF29" s="23"/>
      <c r="CG29" s="23"/>
      <c r="CH29" s="23"/>
    </row>
    <row r="30" spans="1:86" ht="12.75">
      <c r="A30" s="23"/>
      <c r="B30" s="5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0"/>
      <c r="BR30" s="23"/>
      <c r="BS30" s="23"/>
      <c r="BT30" s="23"/>
      <c r="BU30" s="23"/>
      <c r="BV30" s="23"/>
      <c r="BW30" s="23"/>
      <c r="BX30" s="23"/>
      <c r="BY30" s="35"/>
      <c r="BZ30" s="35"/>
      <c r="CA30" s="35"/>
      <c r="CB30" s="35"/>
      <c r="CC30" s="35"/>
      <c r="CD30" s="35"/>
      <c r="CE30" s="35"/>
      <c r="CF30" s="23"/>
      <c r="CG30" s="23"/>
      <c r="CH30" s="23"/>
    </row>
    <row r="31" spans="1:86" ht="12.75">
      <c r="A31" s="23"/>
      <c r="B31" s="5"/>
      <c r="C31" s="181" t="str">
        <f>IF(Teilnehmerliste!AN9&lt;&gt;"",Teilnehmerliste!AN9,"")</f>
        <v>Max Mustermann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8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2"/>
      <c r="BR31" s="23"/>
      <c r="BS31" s="23"/>
      <c r="BT31" s="23"/>
      <c r="BU31" s="23"/>
      <c r="BV31" s="23"/>
      <c r="BW31" s="23"/>
      <c r="BX31" s="23"/>
      <c r="BY31" s="35"/>
      <c r="BZ31" s="35"/>
      <c r="CA31" s="35"/>
      <c r="CB31" s="35"/>
      <c r="CC31" s="35"/>
      <c r="CD31" s="35"/>
      <c r="CE31" s="35"/>
      <c r="CF31" s="23"/>
      <c r="CG31" s="23"/>
      <c r="CH31" s="23"/>
    </row>
    <row r="32" spans="1:86" ht="12.75">
      <c r="A32" s="23"/>
      <c r="B32" s="5"/>
      <c r="C32" s="183" t="str">
        <f>IF(Teilnehmerliste!DI3&lt;&gt;"",Teilnehmerliste!DI3,"")</f>
        <v>00 00 000 / 000 / 000 / 00</v>
      </c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9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2"/>
      <c r="BR32" s="23"/>
      <c r="BS32" s="23"/>
      <c r="BT32" s="23"/>
      <c r="BU32" s="23"/>
      <c r="BV32" s="23"/>
      <c r="BW32" s="23"/>
      <c r="BX32" s="23"/>
      <c r="BY32" s="35"/>
      <c r="BZ32" s="35"/>
      <c r="CA32" s="35"/>
      <c r="CB32" s="35"/>
      <c r="CC32" s="35"/>
      <c r="CD32" s="35"/>
      <c r="CE32" s="35"/>
      <c r="CF32" s="23"/>
      <c r="CG32" s="23"/>
      <c r="CH32" s="23"/>
    </row>
    <row r="33" spans="1:86" ht="12.75">
      <c r="A33" s="23"/>
      <c r="B33" s="5"/>
      <c r="C33" s="179" t="s">
        <v>41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7"/>
      <c r="AJ33" s="186" t="s">
        <v>16</v>
      </c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5"/>
      <c r="BR33" s="23"/>
      <c r="BS33" s="23"/>
      <c r="BT33" s="23"/>
      <c r="BU33" s="23"/>
      <c r="BV33" s="23"/>
      <c r="BW33" s="23"/>
      <c r="BX33" s="23"/>
      <c r="BY33" s="35"/>
      <c r="BZ33" s="35"/>
      <c r="CA33" s="35"/>
      <c r="CB33" s="35"/>
      <c r="CC33" s="35"/>
      <c r="CD33" s="35"/>
      <c r="CE33" s="35"/>
      <c r="CF33" s="23"/>
      <c r="CG33" s="23"/>
      <c r="CH33" s="23"/>
    </row>
    <row r="34" spans="1:86" ht="12.75">
      <c r="A34" s="23"/>
      <c r="B34" s="5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5"/>
      <c r="BR34" s="23"/>
      <c r="BS34" s="23"/>
      <c r="BT34" s="23"/>
      <c r="BU34" s="23"/>
      <c r="BV34" s="23"/>
      <c r="BW34" s="23"/>
      <c r="BX34" s="23"/>
      <c r="BY34" s="35"/>
      <c r="BZ34" s="35"/>
      <c r="CA34" s="35"/>
      <c r="CB34" s="35"/>
      <c r="CC34" s="35"/>
      <c r="CD34" s="35"/>
      <c r="CE34" s="35"/>
      <c r="CF34" s="23"/>
      <c r="CG34" s="23"/>
      <c r="CH34" s="23"/>
    </row>
    <row r="35" spans="1:86" ht="12.75">
      <c r="A35" s="23"/>
      <c r="B35" s="5"/>
      <c r="C35" s="183" t="str">
        <f>IF(Teilnehmerliste!CF11&lt;&gt;"",Teilnehmerliste!CF11,"")</f>
        <v>DLRG Muster e. V.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5"/>
      <c r="BR35" s="23"/>
      <c r="BS35" s="23"/>
      <c r="BT35" s="23"/>
      <c r="BU35" s="23"/>
      <c r="BV35" s="23"/>
      <c r="BW35" s="23"/>
      <c r="BX35" s="23"/>
      <c r="BY35" s="35"/>
      <c r="BZ35" s="35"/>
      <c r="CA35" s="35"/>
      <c r="CB35" s="35"/>
      <c r="CC35" s="35"/>
      <c r="CD35" s="35"/>
      <c r="CE35" s="35"/>
      <c r="CF35" s="23"/>
      <c r="CG35" s="23"/>
      <c r="CH35" s="23"/>
    </row>
    <row r="36" spans="1:86" ht="12.75">
      <c r="A36" s="23"/>
      <c r="B36" s="5"/>
      <c r="C36" s="189" t="str">
        <f>IF(Teilnehmerliste!CF13&lt;&gt;"",Teilnehmerliste!CF13,"")</f>
        <v>Muster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90" t="str">
        <f>IF(Teilnehmerliste!CF15&lt;&gt;"",Teilnehmerliste!CF15,"")</f>
        <v>00.00.0000</v>
      </c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5"/>
      <c r="BR36" s="23"/>
      <c r="BS36" s="23"/>
      <c r="BT36" s="23"/>
      <c r="BU36" s="23"/>
      <c r="BV36" s="23"/>
      <c r="BW36" s="23"/>
      <c r="BX36" s="23"/>
      <c r="BY36" s="35"/>
      <c r="BZ36" s="35"/>
      <c r="CA36" s="35"/>
      <c r="CB36" s="35"/>
      <c r="CC36" s="35"/>
      <c r="CD36" s="35"/>
      <c r="CE36" s="35"/>
      <c r="CF36" s="23"/>
      <c r="CG36" s="23"/>
      <c r="CH36" s="23"/>
    </row>
    <row r="37" spans="1:86" ht="12.75">
      <c r="A37" s="23"/>
      <c r="B37" s="5"/>
      <c r="C37" s="179" t="s">
        <v>42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5" t="s">
        <v>11</v>
      </c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86" t="s">
        <v>43</v>
      </c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5"/>
      <c r="BR37" s="23"/>
      <c r="BS37" s="23"/>
      <c r="BT37" s="23"/>
      <c r="BU37" s="23"/>
      <c r="BV37" s="23"/>
      <c r="BW37" s="23"/>
      <c r="BX37" s="23"/>
      <c r="BY37" s="35"/>
      <c r="BZ37" s="35"/>
      <c r="CA37" s="35"/>
      <c r="CB37" s="35"/>
      <c r="CC37" s="35"/>
      <c r="CD37" s="35"/>
      <c r="CE37" s="35"/>
      <c r="CF37" s="23"/>
      <c r="CG37" s="23"/>
      <c r="CH37" s="23"/>
    </row>
    <row r="38" spans="1:86" ht="6" customHeight="1">
      <c r="A38" s="23"/>
      <c r="B38" s="5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23"/>
      <c r="CG38" s="23"/>
      <c r="CH38" s="23"/>
    </row>
    <row r="39" spans="1:86" ht="15.75" customHeight="1">
      <c r="A39" s="23"/>
      <c r="B39" s="5"/>
      <c r="C39" s="187" t="s">
        <v>17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5"/>
      <c r="BR39" s="35"/>
      <c r="BS39" s="34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23"/>
      <c r="CG39" s="23"/>
      <c r="CH39" s="23"/>
    </row>
    <row r="40" spans="1:86" ht="10.5" customHeight="1">
      <c r="A40" s="23"/>
      <c r="B40" s="5"/>
      <c r="C40" s="172">
        <f>IF(Teilnehmerliste!BN15&lt;&gt;"",BT40,"")</f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5"/>
      <c r="BR40" s="35"/>
      <c r="BS40" s="34"/>
      <c r="BT40" s="35" t="str">
        <f>CONCATENATE("Kennziffer der ermächtigten Ausbildungsstelle gem. BGV/GUV-V A1 – ",Teilnehmerliste!CX15,".")</f>
        <v>Kennziffer der ermächtigten Ausbildungsstelle gem. BGV/GUV-V A1 – .</v>
      </c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23"/>
      <c r="CG40" s="23"/>
      <c r="CH40" s="23"/>
    </row>
    <row r="41" spans="1:86" ht="12.75">
      <c r="A41" s="23"/>
      <c r="B41" s="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23"/>
      <c r="CG41" s="23"/>
      <c r="CH41" s="23"/>
    </row>
    <row r="42" spans="2:86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23"/>
      <c r="CG42" s="23"/>
      <c r="CH42" s="23"/>
    </row>
    <row r="43" spans="70:86" ht="12.75"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</row>
    <row r="44" spans="70:86" ht="12.75"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</row>
    <row r="45" spans="70:86" ht="12.75"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</row>
    <row r="46" spans="70:86" ht="12.75"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</row>
    <row r="47" spans="70:86" ht="12.75"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</row>
    <row r="48" spans="70:86" ht="12.75"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</row>
  </sheetData>
  <sheetProtection password="C703" sheet="1" objects="1" scenarios="1" selectLockedCells="1"/>
  <mergeCells count="47">
    <mergeCell ref="C2:BP2"/>
    <mergeCell ref="C10:BP10"/>
    <mergeCell ref="C13:BP13"/>
    <mergeCell ref="C11:BP11"/>
    <mergeCell ref="C12:BP12"/>
    <mergeCell ref="C3:BP3"/>
    <mergeCell ref="C4:BP4"/>
    <mergeCell ref="C5:BP5"/>
    <mergeCell ref="C8:BP8"/>
    <mergeCell ref="C9:BP9"/>
    <mergeCell ref="C33:AH33"/>
    <mergeCell ref="AJ33:BP33"/>
    <mergeCell ref="C34:BP34"/>
    <mergeCell ref="C35:AG35"/>
    <mergeCell ref="AH35:AS35"/>
    <mergeCell ref="AT35:BP36"/>
    <mergeCell ref="C36:AG36"/>
    <mergeCell ref="AH36:AS36"/>
    <mergeCell ref="C40:BP40"/>
    <mergeCell ref="C41:BP41"/>
    <mergeCell ref="C37:AG37"/>
    <mergeCell ref="AH37:AS37"/>
    <mergeCell ref="AT37:BP37"/>
    <mergeCell ref="C38:BP38"/>
    <mergeCell ref="C39:BP39"/>
    <mergeCell ref="C30:BP30"/>
    <mergeCell ref="C31:AH31"/>
    <mergeCell ref="AJ31:BP31"/>
    <mergeCell ref="C32:AH32"/>
    <mergeCell ref="AJ32:BP32"/>
    <mergeCell ref="C29:AN29"/>
    <mergeCell ref="AO29:AP29"/>
    <mergeCell ref="AQ29:BC29"/>
    <mergeCell ref="BD29:BP29"/>
    <mergeCell ref="C28:AN28"/>
    <mergeCell ref="AO28:AP28"/>
    <mergeCell ref="AQ28:BC28"/>
    <mergeCell ref="BD28:BP28"/>
    <mergeCell ref="C6:BP7"/>
    <mergeCell ref="C27:BP27"/>
    <mergeCell ref="C17:BP17"/>
    <mergeCell ref="C18:BP18"/>
    <mergeCell ref="C19:BP19"/>
    <mergeCell ref="C20:BP26"/>
    <mergeCell ref="C14:BP14"/>
    <mergeCell ref="C15:BP15"/>
    <mergeCell ref="C16:BP16"/>
  </mergeCells>
  <printOptions/>
  <pageMargins left="0.9055118110236221" right="0.5118110236220472" top="0.5905511811023623" bottom="0.5905511811023623" header="0.5118110236220472" footer="0.5118110236220472"/>
  <pageSetup fitToHeight="1" fitToWidth="1" horizontalDpi="600" verticalDpi="600" orientation="portrait" paperSize="11" r:id="rId3"/>
  <legacyDrawing r:id="rId1"/>
  <picture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>
    <tabColor indexed="48"/>
    <pageSetUpPr fitToPage="1"/>
  </sheetPr>
  <dimension ref="A1:CH48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11.421875" style="20" customWidth="1"/>
    <col min="2" max="2" width="2.7109375" style="20" customWidth="1"/>
    <col min="3" max="68" width="0.85546875" style="20" customWidth="1"/>
    <col min="69" max="69" width="2.7109375" style="20" customWidth="1"/>
    <col min="70" max="70" width="11.421875" style="20" customWidth="1"/>
    <col min="71" max="71" width="6.7109375" style="20" customWidth="1"/>
    <col min="72" max="72" width="7.8515625" style="20" customWidth="1"/>
    <col min="73" max="16384" width="11.421875" style="20" customWidth="1"/>
  </cols>
  <sheetData>
    <row r="1" spans="1:86" ht="12.75">
      <c r="A1" s="23"/>
      <c r="BR1" s="35"/>
      <c r="BS1" s="34" t="str">
        <f>IF(BS2&lt;&gt;"",BS2,"")&amp;IF(BS3&lt;&gt;"",BS3,"")</f>
        <v>TN 8</v>
      </c>
      <c r="BT1" s="34">
        <f>IF(BU1&lt;&gt;0,VLOOKUP(BU1,BS5:BT8,2,FALSE),"")</f>
        <v>1</v>
      </c>
      <c r="BU1" s="34">
        <f>BS5+BS6+BS7+BS8</f>
        <v>1</v>
      </c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23"/>
      <c r="CG1" s="23"/>
      <c r="CH1" s="23"/>
    </row>
    <row r="2" spans="1:86" ht="12.75">
      <c r="A2" s="23"/>
      <c r="B2" s="5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5"/>
      <c r="BR2" s="35"/>
      <c r="BS2" s="34" t="str">
        <f>IF(ISERROR(BT2),"",BT2)</f>
        <v>TN 8</v>
      </c>
      <c r="BT2" s="35" t="str">
        <f ca="1">MID(CELL("Dateiname",$A$1),FIND("]",CELL("Dateiname",$A$1))+1,31)</f>
        <v>TN 8</v>
      </c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23"/>
      <c r="CG2" s="23"/>
      <c r="CH2" s="23"/>
    </row>
    <row r="3" spans="1:86" ht="30">
      <c r="A3" s="23"/>
      <c r="B3" s="5"/>
      <c r="C3" s="191" t="str">
        <f>IF(BT1&lt;&gt;"",VLOOKUP(BT1,BV5:BW8,2,FALSE),"")</f>
        <v>Lehrgangsnachweis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5"/>
      <c r="BR3" s="35"/>
      <c r="BS3" s="34">
        <f>IF(ISERROR(BT3),"",BT3)</f>
      </c>
      <c r="BT3" s="35" t="e">
        <f ca="1">MID(CELL("Dateiname",A1),FIND("#",CELL("Dateiname",A1))+2,31)</f>
        <v>#VALUE!</v>
      </c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23"/>
      <c r="CG3" s="23"/>
      <c r="CH3" s="23"/>
    </row>
    <row r="4" spans="1:86" ht="12.75" customHeight="1">
      <c r="A4" s="23"/>
      <c r="B4" s="5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23"/>
      <c r="CG4" s="23"/>
      <c r="CH4" s="23"/>
    </row>
    <row r="5" spans="1:86" ht="20.25">
      <c r="A5" s="23"/>
      <c r="B5" s="5"/>
      <c r="C5" s="193" t="str">
        <f>IF(BT1&lt;&gt;"",VLOOKUP(BT1,BY5:BZ8,2,FALSE),"")</f>
        <v>Sanitätsausbildung A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5"/>
      <c r="BR5" s="35"/>
      <c r="BS5" s="34">
        <f>IF(Teilnehmerliste!C18&lt;&gt;"",BT5,0)</f>
        <v>1</v>
      </c>
      <c r="BT5" s="34">
        <v>1</v>
      </c>
      <c r="BU5" s="35"/>
      <c r="BV5" s="30">
        <v>1</v>
      </c>
      <c r="BW5" s="31" t="s">
        <v>56</v>
      </c>
      <c r="BX5" s="35"/>
      <c r="BY5" s="30">
        <v>1</v>
      </c>
      <c r="BZ5" s="32" t="s">
        <v>57</v>
      </c>
      <c r="CA5" s="35"/>
      <c r="CB5" s="30">
        <v>1</v>
      </c>
      <c r="CC5" s="32">
        <f>VLOOKUP(BS1,Teilnehmerliste!DI23:Teilnehmerliste!DM42,5,FALSE)</f>
      </c>
      <c r="CD5" s="35"/>
      <c r="CE5" s="35"/>
      <c r="CF5" s="23"/>
      <c r="CG5" s="23"/>
      <c r="CH5" s="23"/>
    </row>
    <row r="6" spans="1:86" ht="10.5" customHeight="1">
      <c r="A6" s="23"/>
      <c r="B6" s="5"/>
      <c r="C6" s="169" t="str">
        <f>IF(BT1&lt;&gt;"",VLOOKUP(BT1,BS12:BT15,2,FALSE),"")</f>
        <v>(Sanitätshelfer)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5"/>
      <c r="BR6" s="35"/>
      <c r="BS6" s="34">
        <f>IF(Teilnehmerliste!AD18&lt;&gt;"",BT6,0)</f>
        <v>0</v>
      </c>
      <c r="BT6" s="34">
        <v>2</v>
      </c>
      <c r="BU6" s="35"/>
      <c r="BV6" s="30">
        <v>2</v>
      </c>
      <c r="BW6" s="31" t="s">
        <v>56</v>
      </c>
      <c r="BX6" s="35"/>
      <c r="BY6" s="30">
        <v>2</v>
      </c>
      <c r="BZ6" s="32" t="s">
        <v>58</v>
      </c>
      <c r="CA6" s="35"/>
      <c r="CB6" s="30">
        <v>2</v>
      </c>
      <c r="CC6" s="32">
        <f>VLOOKUP(BS1,Teilnehmerliste!DI23:Teilnehmerliste!DM42,5,FALSE)</f>
      </c>
      <c r="CD6" s="35"/>
      <c r="CE6" s="35"/>
      <c r="CF6" s="23"/>
      <c r="CG6" s="23"/>
      <c r="CH6" s="23"/>
    </row>
    <row r="7" spans="1:86" ht="15" customHeight="1">
      <c r="A7" s="23"/>
      <c r="B7" s="5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5"/>
      <c r="BR7" s="35"/>
      <c r="BS7" s="34">
        <f>IF(Teilnehmerliste!BE18&lt;&gt;"",BT7,0)</f>
        <v>0</v>
      </c>
      <c r="BT7" s="34">
        <v>3</v>
      </c>
      <c r="BU7" s="35"/>
      <c r="BV7" s="30">
        <v>3</v>
      </c>
      <c r="BW7" s="31" t="s">
        <v>56</v>
      </c>
      <c r="BX7" s="35"/>
      <c r="BY7" s="30">
        <v>3</v>
      </c>
      <c r="BZ7" s="32" t="s">
        <v>59</v>
      </c>
      <c r="CA7" s="35"/>
      <c r="CB7" s="30">
        <v>3</v>
      </c>
      <c r="CC7" s="32">
        <f>VLOOKUP(BS1,Teilnehmerliste!DI23:Teilnehmerliste!DM42,5,FALSE)</f>
      </c>
      <c r="CD7" s="35"/>
      <c r="CE7" s="35"/>
      <c r="CF7" s="23"/>
      <c r="CG7" s="23"/>
      <c r="CH7" s="23"/>
    </row>
    <row r="8" spans="1:86" ht="12.75">
      <c r="A8" s="23"/>
      <c r="B8" s="5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5"/>
      <c r="BR8" s="35"/>
      <c r="BS8" s="34">
        <f>IF(Teilnehmerliste!CF18&lt;&gt;"",BT8,0)</f>
        <v>0</v>
      </c>
      <c r="BT8" s="34">
        <v>4</v>
      </c>
      <c r="BU8" s="35"/>
      <c r="BV8" s="30">
        <v>4</v>
      </c>
      <c r="BW8" s="31" t="s">
        <v>18</v>
      </c>
      <c r="BX8" s="35"/>
      <c r="BY8" s="30">
        <v>4</v>
      </c>
      <c r="BZ8" s="32" t="str">
        <f>CONCATENATE("Sanitätstraining ",Teilnehmerliste!DA18)</f>
        <v>Sanitätstraining </v>
      </c>
      <c r="CA8" s="35"/>
      <c r="CB8" s="30">
        <v>4</v>
      </c>
      <c r="CC8" s="31" t="s">
        <v>62</v>
      </c>
      <c r="CD8" s="35"/>
      <c r="CE8" s="35"/>
      <c r="CF8" s="23"/>
      <c r="CG8" s="23"/>
      <c r="CH8" s="23"/>
    </row>
    <row r="9" spans="1:86" ht="13.5" customHeight="1">
      <c r="A9" s="23"/>
      <c r="B9" s="5"/>
      <c r="C9" s="194">
        <f>IF(BT1&lt;&gt;"",VLOOKUP(BT1,CB5:CC8,2,FALSE),"")</f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23"/>
      <c r="CG9" s="23"/>
      <c r="CH9" s="23"/>
    </row>
    <row r="10" spans="1:86" ht="13.5" customHeight="1">
      <c r="A10" s="23"/>
      <c r="B10" s="5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5"/>
      <c r="BR10" s="35"/>
      <c r="BS10" s="34"/>
      <c r="BT10" s="34"/>
      <c r="BU10" s="35"/>
      <c r="BV10" s="30"/>
      <c r="BW10" s="31"/>
      <c r="BX10" s="35"/>
      <c r="BY10" s="30"/>
      <c r="BZ10" s="32"/>
      <c r="CA10" s="35"/>
      <c r="CB10" s="30"/>
      <c r="CC10" s="31"/>
      <c r="CD10" s="35"/>
      <c r="CE10" s="35"/>
      <c r="CF10" s="23"/>
      <c r="CG10" s="23"/>
      <c r="CH10" s="23"/>
    </row>
    <row r="11" spans="1:86" ht="18">
      <c r="A11" s="23"/>
      <c r="B11" s="5"/>
      <c r="C11" s="174">
        <f>VLOOKUP(BS1,Teilnehmerliste!DI23:DM42,2,FALSE)</f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23"/>
      <c r="CG11" s="23"/>
      <c r="CH11" s="23"/>
    </row>
    <row r="12" spans="1:86" ht="15">
      <c r="A12" s="23"/>
      <c r="B12" s="5"/>
      <c r="C12" s="172" t="s">
        <v>8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5"/>
      <c r="BR12" s="35"/>
      <c r="BS12" s="36">
        <v>1</v>
      </c>
      <c r="BT12" s="32" t="s">
        <v>60</v>
      </c>
      <c r="BU12" s="35"/>
      <c r="BV12" s="35"/>
      <c r="BW12" s="35"/>
      <c r="BX12" s="35"/>
      <c r="BY12" s="35"/>
      <c r="BZ12" s="35"/>
      <c r="CA12" s="35"/>
      <c r="CB12" s="34">
        <v>1</v>
      </c>
      <c r="CC12" s="35" t="s">
        <v>13</v>
      </c>
      <c r="CD12" s="35"/>
      <c r="CE12" s="35"/>
      <c r="CF12" s="23"/>
      <c r="CG12" s="23"/>
      <c r="CH12" s="23"/>
    </row>
    <row r="13" spans="1:86" ht="12.75">
      <c r="A13" s="23"/>
      <c r="B13" s="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5"/>
      <c r="BR13" s="35"/>
      <c r="BS13" s="30">
        <v>2</v>
      </c>
      <c r="BT13" s="32" t="s">
        <v>61</v>
      </c>
      <c r="BU13" s="35"/>
      <c r="BV13" s="35"/>
      <c r="BW13" s="35"/>
      <c r="BX13" s="35"/>
      <c r="BY13" s="35"/>
      <c r="BZ13" s="35"/>
      <c r="CA13" s="35"/>
      <c r="CB13" s="34">
        <v>2</v>
      </c>
      <c r="CC13" s="35" t="s">
        <v>13</v>
      </c>
      <c r="CD13" s="35"/>
      <c r="CE13" s="35"/>
      <c r="CF13" s="23"/>
      <c r="CG13" s="23"/>
      <c r="CH13" s="23"/>
    </row>
    <row r="14" spans="1:86" ht="18">
      <c r="A14" s="23"/>
      <c r="B14" s="5"/>
      <c r="C14" s="174">
        <f>VLOOKUP(BS1,Teilnehmerliste!DI23:DM42,3,FALSE)</f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5"/>
      <c r="BR14" s="35"/>
      <c r="BS14" s="30">
        <v>3</v>
      </c>
      <c r="BT14" s="32" t="s">
        <v>86</v>
      </c>
      <c r="BU14" s="35"/>
      <c r="BV14" s="35"/>
      <c r="BW14" s="35"/>
      <c r="BX14" s="35"/>
      <c r="BY14" s="35"/>
      <c r="BZ14" s="35"/>
      <c r="CA14" s="35"/>
      <c r="CB14" s="34">
        <v>3</v>
      </c>
      <c r="CC14" s="35" t="s">
        <v>13</v>
      </c>
      <c r="CD14" s="35"/>
      <c r="CE14" s="35"/>
      <c r="CF14" s="23"/>
      <c r="CG14" s="23"/>
      <c r="CH14" s="23"/>
    </row>
    <row r="15" spans="1:86" ht="12.75">
      <c r="A15" s="23"/>
      <c r="B15" s="5"/>
      <c r="C15" s="175" t="s">
        <v>9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5"/>
      <c r="BR15" s="35"/>
      <c r="BS15" s="30">
        <v>4</v>
      </c>
      <c r="BT15" s="42" t="e">
        <f>CONCATENATE("Die Fortbildung ist gültig bis ",TEXT(Teilnehmerliste!AU15,"TT.MM.JJJJ"))</f>
        <v>#VALUE!</v>
      </c>
      <c r="BU15" s="35"/>
      <c r="BV15" s="35"/>
      <c r="BW15" s="35"/>
      <c r="BX15" s="35"/>
      <c r="BY15" s="35"/>
      <c r="BZ15" s="35"/>
      <c r="CA15" s="35"/>
      <c r="CB15" s="34">
        <v>4</v>
      </c>
      <c r="CC15" s="35" t="s">
        <v>44</v>
      </c>
      <c r="CD15" s="35"/>
      <c r="CE15" s="35"/>
      <c r="CF15" s="23"/>
      <c r="CG15" s="23"/>
      <c r="CH15" s="23"/>
    </row>
    <row r="16" spans="1:86" ht="12.75">
      <c r="A16" s="23"/>
      <c r="B16" s="5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23"/>
      <c r="CG16" s="23"/>
      <c r="CH16" s="23"/>
    </row>
    <row r="17" spans="1:86" ht="18">
      <c r="A17" s="23"/>
      <c r="B17" s="5"/>
      <c r="C17" s="171">
        <f>VLOOKUP(BS1,Teilnehmerliste!DI23:DM42,4,FALSE)</f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23"/>
      <c r="CG17" s="23"/>
      <c r="CH17" s="23"/>
    </row>
    <row r="18" spans="1:86" ht="12.75">
      <c r="A18" s="23"/>
      <c r="B18" s="5"/>
      <c r="C18" s="172" t="s">
        <v>10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5"/>
      <c r="BR18" s="35"/>
      <c r="BS18" s="30"/>
      <c r="BT18" s="32"/>
      <c r="BU18" s="35"/>
      <c r="BV18" s="30"/>
      <c r="BW18" s="31"/>
      <c r="BX18" s="35"/>
      <c r="BY18" s="34"/>
      <c r="BZ18" s="35"/>
      <c r="CA18" s="35"/>
      <c r="CB18" s="35"/>
      <c r="CC18" s="35"/>
      <c r="CD18" s="35"/>
      <c r="CE18" s="35"/>
      <c r="CF18" s="23"/>
      <c r="CG18" s="23"/>
      <c r="CH18" s="23"/>
    </row>
    <row r="19" spans="1:86" ht="12.75">
      <c r="A19" s="23"/>
      <c r="B19" s="5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5"/>
      <c r="BR19" s="35"/>
      <c r="BS19" s="30"/>
      <c r="BT19" s="32"/>
      <c r="BU19" s="35"/>
      <c r="BV19" s="30"/>
      <c r="BW19" s="31"/>
      <c r="BX19" s="35"/>
      <c r="BY19" s="34"/>
      <c r="BZ19" s="35"/>
      <c r="CA19" s="35"/>
      <c r="CB19" s="35"/>
      <c r="CC19" s="35"/>
      <c r="CD19" s="35"/>
      <c r="CE19" s="35"/>
      <c r="CF19" s="23"/>
      <c r="CG19" s="23"/>
      <c r="CH19" s="23"/>
    </row>
    <row r="20" spans="1:86" ht="12.75" customHeight="1">
      <c r="A20" s="23"/>
      <c r="B20" s="5"/>
      <c r="C20" s="173" t="str">
        <f>IF(BT1&lt;&gt;"",VLOOKUP(BT1,Teilnehmerliste!DL49:DM52,2,FALSE),"")</f>
        <v>hat die Sanitätsausbildung A mit 
mindestens 24 Unterrichtseinheiten (UE)
am 00.00.0000 erfolgreich abgeschlossen.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5"/>
      <c r="BR20" s="35"/>
      <c r="BS20" s="30"/>
      <c r="BT20" s="32"/>
      <c r="BU20" s="35"/>
      <c r="BV20" s="30"/>
      <c r="BW20" s="31"/>
      <c r="BX20" s="35"/>
      <c r="BY20" s="34"/>
      <c r="BZ20" s="35"/>
      <c r="CA20" s="35"/>
      <c r="CB20" s="35"/>
      <c r="CC20" s="35"/>
      <c r="CD20" s="35"/>
      <c r="CE20" s="35"/>
      <c r="CF20" s="23"/>
      <c r="CG20" s="23"/>
      <c r="CH20" s="23"/>
    </row>
    <row r="21" spans="1:86" ht="12.75" customHeight="1">
      <c r="A21" s="23"/>
      <c r="B21" s="5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5"/>
      <c r="BR21" s="35"/>
      <c r="BS21" s="30"/>
      <c r="BT21" s="32"/>
      <c r="BU21" s="35"/>
      <c r="BV21" s="30"/>
      <c r="BW21" s="31"/>
      <c r="BX21" s="35"/>
      <c r="BY21" s="34"/>
      <c r="BZ21" s="35"/>
      <c r="CA21" s="35"/>
      <c r="CB21" s="35"/>
      <c r="CC21" s="35"/>
      <c r="CD21" s="35"/>
      <c r="CE21" s="35"/>
      <c r="CF21" s="23"/>
      <c r="CG21" s="23"/>
      <c r="CH21" s="23"/>
    </row>
    <row r="22" spans="1:86" ht="12.75" customHeight="1">
      <c r="A22" s="23"/>
      <c r="B22" s="5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5"/>
      <c r="BR22" s="35"/>
      <c r="BS22" s="34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23"/>
      <c r="CG22" s="23"/>
      <c r="CH22" s="23"/>
    </row>
    <row r="23" spans="1:86" ht="12.75" customHeight="1">
      <c r="A23" s="23"/>
      <c r="B23" s="5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5"/>
      <c r="BR23" s="23"/>
      <c r="BS23" s="23"/>
      <c r="BT23" s="23"/>
      <c r="BU23" s="23"/>
      <c r="BV23" s="23"/>
      <c r="BW23" s="23"/>
      <c r="BX23" s="23"/>
      <c r="BY23" s="35"/>
      <c r="BZ23" s="35"/>
      <c r="CA23" s="35"/>
      <c r="CB23" s="35"/>
      <c r="CC23" s="35"/>
      <c r="CD23" s="35"/>
      <c r="CE23" s="35"/>
      <c r="CF23" s="23"/>
      <c r="CG23" s="23"/>
      <c r="CH23" s="23"/>
    </row>
    <row r="24" spans="1:86" ht="12.75" customHeight="1">
      <c r="A24" s="23"/>
      <c r="B24" s="5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5"/>
      <c r="BR24" s="23"/>
      <c r="BS24" s="23"/>
      <c r="BT24" s="23"/>
      <c r="BU24" s="23"/>
      <c r="BV24" s="23"/>
      <c r="BW24" s="23"/>
      <c r="BX24" s="23"/>
      <c r="BY24" s="35"/>
      <c r="BZ24" s="35"/>
      <c r="CA24" s="35"/>
      <c r="CB24" s="35"/>
      <c r="CC24" s="35"/>
      <c r="CD24" s="35"/>
      <c r="CE24" s="35"/>
      <c r="CF24" s="23"/>
      <c r="CG24" s="23"/>
      <c r="CH24" s="23"/>
    </row>
    <row r="25" spans="1:86" ht="12.75" customHeight="1">
      <c r="A25" s="23"/>
      <c r="B25" s="5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5"/>
      <c r="BR25" s="23"/>
      <c r="BS25" s="23"/>
      <c r="BT25" s="23"/>
      <c r="BU25" s="23"/>
      <c r="BV25" s="23"/>
      <c r="BW25" s="23"/>
      <c r="BX25" s="23"/>
      <c r="BY25" s="35"/>
      <c r="BZ25" s="35"/>
      <c r="CA25" s="35"/>
      <c r="CB25" s="35"/>
      <c r="CC25" s="35"/>
      <c r="CD25" s="35"/>
      <c r="CE25" s="35"/>
      <c r="CF25" s="23"/>
      <c r="CG25" s="23"/>
      <c r="CH25" s="23"/>
    </row>
    <row r="26" spans="1:86" ht="12.75">
      <c r="A26" s="23"/>
      <c r="B26" s="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5"/>
      <c r="BR26" s="23"/>
      <c r="BS26" s="23"/>
      <c r="BT26" s="23"/>
      <c r="BU26" s="23"/>
      <c r="BV26" s="23"/>
      <c r="BW26" s="23"/>
      <c r="BX26" s="23"/>
      <c r="BY26" s="35"/>
      <c r="BZ26" s="35"/>
      <c r="CA26" s="35"/>
      <c r="CB26" s="35"/>
      <c r="CC26" s="35"/>
      <c r="CD26" s="35"/>
      <c r="CE26" s="35"/>
      <c r="CF26" s="23"/>
      <c r="CG26" s="23"/>
      <c r="CH26" s="23"/>
    </row>
    <row r="27" spans="1:86" ht="12.75">
      <c r="A27" s="23"/>
      <c r="B27" s="5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1"/>
      <c r="BR27" s="23"/>
      <c r="BS27" s="23"/>
      <c r="BT27" s="23"/>
      <c r="BU27" s="23"/>
      <c r="BV27" s="23"/>
      <c r="BW27" s="23"/>
      <c r="BX27" s="23"/>
      <c r="BY27" s="35"/>
      <c r="BZ27" s="35"/>
      <c r="CA27" s="35"/>
      <c r="CB27" s="35"/>
      <c r="CC27" s="35"/>
      <c r="CD27" s="35"/>
      <c r="CE27" s="35"/>
      <c r="CF27" s="23"/>
      <c r="CG27" s="23"/>
      <c r="CH27" s="23"/>
    </row>
    <row r="28" spans="1:86" ht="12.75">
      <c r="A28" s="23"/>
      <c r="B28" s="5"/>
      <c r="C28" s="176" t="str">
        <f>IF(Teilnehmerliste!C15&lt;&gt;"",Teilnehmerliste!C15&amp;" "&amp;Teilnehmerliste!L15,"")</f>
        <v>00000 Muster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09"/>
      <c r="AP28" s="109"/>
      <c r="AQ28" s="177" t="str">
        <f>IF(Teilnehmerliste!C13&lt;&gt;"",Teilnehmerliste!C13,"")</f>
        <v>00.00.0000</v>
      </c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8" t="str">
        <f>IF(Teilnehmerliste!V13&lt;&gt;"",Teilnehmerliste!V13,"")</f>
        <v>00.00.0000</v>
      </c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2"/>
      <c r="BR28" s="23"/>
      <c r="BS28" s="23"/>
      <c r="BT28" s="23"/>
      <c r="BU28" s="23"/>
      <c r="BV28" s="23"/>
      <c r="BW28" s="23"/>
      <c r="BX28" s="23"/>
      <c r="BY28" s="35"/>
      <c r="BZ28" s="35"/>
      <c r="CA28" s="35"/>
      <c r="CB28" s="35"/>
      <c r="CC28" s="35"/>
      <c r="CD28" s="35"/>
      <c r="CE28" s="35"/>
      <c r="CF28" s="23"/>
      <c r="CG28" s="23"/>
      <c r="CH28" s="23"/>
    </row>
    <row r="29" spans="1:86" ht="12.75">
      <c r="A29" s="23"/>
      <c r="B29" s="5"/>
      <c r="C29" s="179" t="str">
        <f>IF(BT1&lt;&gt;"",VLOOKUP(BT1,CB12:CC15,2,FALSE),"")</f>
        <v>Lehrgangsort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5"/>
      <c r="AP29" s="175"/>
      <c r="AQ29" s="175" t="s">
        <v>14</v>
      </c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 t="s">
        <v>15</v>
      </c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2"/>
      <c r="BR29" s="23"/>
      <c r="BS29" s="23"/>
      <c r="BT29" s="23"/>
      <c r="BU29" s="23"/>
      <c r="BV29" s="23"/>
      <c r="BW29" s="23"/>
      <c r="BX29" s="23"/>
      <c r="BY29" s="35"/>
      <c r="BZ29" s="35"/>
      <c r="CA29" s="35"/>
      <c r="CB29" s="35"/>
      <c r="CC29" s="35"/>
      <c r="CD29" s="35"/>
      <c r="CE29" s="35"/>
      <c r="CF29" s="23"/>
      <c r="CG29" s="23"/>
      <c r="CH29" s="23"/>
    </row>
    <row r="30" spans="1:86" ht="12.75">
      <c r="A30" s="23"/>
      <c r="B30" s="5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0"/>
      <c r="BR30" s="23"/>
      <c r="BS30" s="23"/>
      <c r="BT30" s="23"/>
      <c r="BU30" s="23"/>
      <c r="BV30" s="23"/>
      <c r="BW30" s="23"/>
      <c r="BX30" s="23"/>
      <c r="BY30" s="35"/>
      <c r="BZ30" s="35"/>
      <c r="CA30" s="35"/>
      <c r="CB30" s="35"/>
      <c r="CC30" s="35"/>
      <c r="CD30" s="35"/>
      <c r="CE30" s="35"/>
      <c r="CF30" s="23"/>
      <c r="CG30" s="23"/>
      <c r="CH30" s="23"/>
    </row>
    <row r="31" spans="1:86" ht="12.75">
      <c r="A31" s="23"/>
      <c r="B31" s="5"/>
      <c r="C31" s="181" t="str">
        <f>IF(Teilnehmerliste!AN9&lt;&gt;"",Teilnehmerliste!AN9,"")</f>
        <v>Max Mustermann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8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2"/>
      <c r="BR31" s="23"/>
      <c r="BS31" s="23"/>
      <c r="BT31" s="23"/>
      <c r="BU31" s="23"/>
      <c r="BV31" s="23"/>
      <c r="BW31" s="23"/>
      <c r="BX31" s="23"/>
      <c r="BY31" s="35"/>
      <c r="BZ31" s="35"/>
      <c r="CA31" s="35"/>
      <c r="CB31" s="35"/>
      <c r="CC31" s="35"/>
      <c r="CD31" s="35"/>
      <c r="CE31" s="35"/>
      <c r="CF31" s="23"/>
      <c r="CG31" s="23"/>
      <c r="CH31" s="23"/>
    </row>
    <row r="32" spans="1:86" ht="12.75">
      <c r="A32" s="23"/>
      <c r="B32" s="5"/>
      <c r="C32" s="183" t="str">
        <f>IF(Teilnehmerliste!DI3&lt;&gt;"",Teilnehmerliste!DI3,"")</f>
        <v>00 00 000 / 000 / 000 / 00</v>
      </c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9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2"/>
      <c r="BR32" s="23"/>
      <c r="BS32" s="23"/>
      <c r="BT32" s="23"/>
      <c r="BU32" s="23"/>
      <c r="BV32" s="23"/>
      <c r="BW32" s="23"/>
      <c r="BX32" s="23"/>
      <c r="BY32" s="35"/>
      <c r="BZ32" s="35"/>
      <c r="CA32" s="35"/>
      <c r="CB32" s="35"/>
      <c r="CC32" s="35"/>
      <c r="CD32" s="35"/>
      <c r="CE32" s="35"/>
      <c r="CF32" s="23"/>
      <c r="CG32" s="23"/>
      <c r="CH32" s="23"/>
    </row>
    <row r="33" spans="1:86" ht="12.75">
      <c r="A33" s="23"/>
      <c r="B33" s="5"/>
      <c r="C33" s="179" t="s">
        <v>41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7"/>
      <c r="AJ33" s="186" t="s">
        <v>16</v>
      </c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5"/>
      <c r="BR33" s="23"/>
      <c r="BS33" s="23"/>
      <c r="BT33" s="23"/>
      <c r="BU33" s="23"/>
      <c r="BV33" s="23"/>
      <c r="BW33" s="23"/>
      <c r="BX33" s="23"/>
      <c r="BY33" s="35"/>
      <c r="BZ33" s="35"/>
      <c r="CA33" s="35"/>
      <c r="CB33" s="35"/>
      <c r="CC33" s="35"/>
      <c r="CD33" s="35"/>
      <c r="CE33" s="35"/>
      <c r="CF33" s="23"/>
      <c r="CG33" s="23"/>
      <c r="CH33" s="23"/>
    </row>
    <row r="34" spans="1:86" ht="12.75">
      <c r="A34" s="23"/>
      <c r="B34" s="5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5"/>
      <c r="BR34" s="23"/>
      <c r="BS34" s="23"/>
      <c r="BT34" s="23"/>
      <c r="BU34" s="23"/>
      <c r="BV34" s="23"/>
      <c r="BW34" s="23"/>
      <c r="BX34" s="23"/>
      <c r="BY34" s="35"/>
      <c r="BZ34" s="35"/>
      <c r="CA34" s="35"/>
      <c r="CB34" s="35"/>
      <c r="CC34" s="35"/>
      <c r="CD34" s="35"/>
      <c r="CE34" s="35"/>
      <c r="CF34" s="23"/>
      <c r="CG34" s="23"/>
      <c r="CH34" s="23"/>
    </row>
    <row r="35" spans="1:86" ht="12.75">
      <c r="A35" s="23"/>
      <c r="B35" s="5"/>
      <c r="C35" s="183" t="str">
        <f>IF(Teilnehmerliste!CF11&lt;&gt;"",Teilnehmerliste!CF11,"")</f>
        <v>DLRG Muster e. V.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5"/>
      <c r="BR35" s="23"/>
      <c r="BS35" s="23"/>
      <c r="BT35" s="23"/>
      <c r="BU35" s="23"/>
      <c r="BV35" s="23"/>
      <c r="BW35" s="23"/>
      <c r="BX35" s="23"/>
      <c r="BY35" s="35"/>
      <c r="BZ35" s="35"/>
      <c r="CA35" s="35"/>
      <c r="CB35" s="35"/>
      <c r="CC35" s="35"/>
      <c r="CD35" s="35"/>
      <c r="CE35" s="35"/>
      <c r="CF35" s="23"/>
      <c r="CG35" s="23"/>
      <c r="CH35" s="23"/>
    </row>
    <row r="36" spans="1:86" ht="12.75">
      <c r="A36" s="23"/>
      <c r="B36" s="5"/>
      <c r="C36" s="189" t="str">
        <f>IF(Teilnehmerliste!CF13&lt;&gt;"",Teilnehmerliste!CF13,"")</f>
        <v>Muster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90" t="str">
        <f>IF(Teilnehmerliste!CF15&lt;&gt;"",Teilnehmerliste!CF15,"")</f>
        <v>00.00.0000</v>
      </c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5"/>
      <c r="BR36" s="23"/>
      <c r="BS36" s="23"/>
      <c r="BT36" s="23"/>
      <c r="BU36" s="23"/>
      <c r="BV36" s="23"/>
      <c r="BW36" s="23"/>
      <c r="BX36" s="23"/>
      <c r="BY36" s="35"/>
      <c r="BZ36" s="35"/>
      <c r="CA36" s="35"/>
      <c r="CB36" s="35"/>
      <c r="CC36" s="35"/>
      <c r="CD36" s="35"/>
      <c r="CE36" s="35"/>
      <c r="CF36" s="23"/>
      <c r="CG36" s="23"/>
      <c r="CH36" s="23"/>
    </row>
    <row r="37" spans="1:86" ht="12.75">
      <c r="A37" s="23"/>
      <c r="B37" s="5"/>
      <c r="C37" s="179" t="s">
        <v>42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5" t="s">
        <v>11</v>
      </c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86" t="s">
        <v>43</v>
      </c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5"/>
      <c r="BR37" s="23"/>
      <c r="BS37" s="23"/>
      <c r="BT37" s="23"/>
      <c r="BU37" s="23"/>
      <c r="BV37" s="23"/>
      <c r="BW37" s="23"/>
      <c r="BX37" s="23"/>
      <c r="BY37" s="35"/>
      <c r="BZ37" s="35"/>
      <c r="CA37" s="35"/>
      <c r="CB37" s="35"/>
      <c r="CC37" s="35"/>
      <c r="CD37" s="35"/>
      <c r="CE37" s="35"/>
      <c r="CF37" s="23"/>
      <c r="CG37" s="23"/>
      <c r="CH37" s="23"/>
    </row>
    <row r="38" spans="1:86" ht="6" customHeight="1">
      <c r="A38" s="23"/>
      <c r="B38" s="5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23"/>
      <c r="CG38" s="23"/>
      <c r="CH38" s="23"/>
    </row>
    <row r="39" spans="1:86" ht="15.75" customHeight="1">
      <c r="A39" s="23"/>
      <c r="B39" s="5"/>
      <c r="C39" s="187" t="s">
        <v>17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5"/>
      <c r="BR39" s="35"/>
      <c r="BS39" s="34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23"/>
      <c r="CG39" s="23"/>
      <c r="CH39" s="23"/>
    </row>
    <row r="40" spans="1:86" ht="10.5" customHeight="1">
      <c r="A40" s="23"/>
      <c r="B40" s="5"/>
      <c r="C40" s="172">
        <f>IF(Teilnehmerliste!BN15&lt;&gt;"",BT40,"")</f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5"/>
      <c r="BR40" s="35"/>
      <c r="BS40" s="34"/>
      <c r="BT40" s="35" t="str">
        <f>CONCATENATE("Kennziffer der ermächtigten Ausbildungsstelle gem. BGV/GUV-V A1 – ",Teilnehmerliste!CX15,".")</f>
        <v>Kennziffer der ermächtigten Ausbildungsstelle gem. BGV/GUV-V A1 – .</v>
      </c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23"/>
      <c r="CG40" s="23"/>
      <c r="CH40" s="23"/>
    </row>
    <row r="41" spans="1:86" ht="12.75">
      <c r="A41" s="23"/>
      <c r="B41" s="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23"/>
      <c r="CG41" s="23"/>
      <c r="CH41" s="23"/>
    </row>
    <row r="42" spans="2:86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23"/>
      <c r="CG42" s="23"/>
      <c r="CH42" s="23"/>
    </row>
    <row r="43" spans="70:86" ht="12.75"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</row>
    <row r="44" spans="70:86" ht="12.75"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</row>
    <row r="45" spans="70:86" ht="12.75"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</row>
    <row r="46" spans="70:86" ht="12.75"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</row>
    <row r="47" spans="70:86" ht="12.75"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</row>
    <row r="48" spans="70:86" ht="12.75"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</row>
  </sheetData>
  <sheetProtection password="C703" sheet="1" objects="1" scenarios="1" selectLockedCells="1"/>
  <mergeCells count="47">
    <mergeCell ref="C6:BP7"/>
    <mergeCell ref="C27:BP27"/>
    <mergeCell ref="C17:BP17"/>
    <mergeCell ref="C18:BP18"/>
    <mergeCell ref="C19:BP19"/>
    <mergeCell ref="C20:BP26"/>
    <mergeCell ref="C14:BP14"/>
    <mergeCell ref="C15:BP15"/>
    <mergeCell ref="C16:BP16"/>
    <mergeCell ref="C28:AN28"/>
    <mergeCell ref="AO28:AP28"/>
    <mergeCell ref="AQ28:BC28"/>
    <mergeCell ref="BD28:BP28"/>
    <mergeCell ref="C29:AN29"/>
    <mergeCell ref="AO29:AP29"/>
    <mergeCell ref="AQ29:BC29"/>
    <mergeCell ref="BD29:BP29"/>
    <mergeCell ref="C30:BP30"/>
    <mergeCell ref="C31:AH31"/>
    <mergeCell ref="AJ31:BP31"/>
    <mergeCell ref="C32:AH32"/>
    <mergeCell ref="AJ32:BP32"/>
    <mergeCell ref="C40:BP40"/>
    <mergeCell ref="C41:BP41"/>
    <mergeCell ref="C37:AG37"/>
    <mergeCell ref="AH37:AS37"/>
    <mergeCell ref="AT37:BP37"/>
    <mergeCell ref="C38:BP38"/>
    <mergeCell ref="C39:BP39"/>
    <mergeCell ref="C33:AH33"/>
    <mergeCell ref="AJ33:BP33"/>
    <mergeCell ref="C34:BP34"/>
    <mergeCell ref="C35:AG35"/>
    <mergeCell ref="AH35:AS35"/>
    <mergeCell ref="AT35:BP36"/>
    <mergeCell ref="C36:AG36"/>
    <mergeCell ref="AH36:AS36"/>
    <mergeCell ref="C2:BP2"/>
    <mergeCell ref="C10:BP10"/>
    <mergeCell ref="C13:BP13"/>
    <mergeCell ref="C11:BP11"/>
    <mergeCell ref="C12:BP12"/>
    <mergeCell ref="C3:BP3"/>
    <mergeCell ref="C4:BP4"/>
    <mergeCell ref="C5:BP5"/>
    <mergeCell ref="C8:BP8"/>
    <mergeCell ref="C9:BP9"/>
  </mergeCells>
  <printOptions/>
  <pageMargins left="0.9055118110236221" right="0.5118110236220472" top="0.5905511811023623" bottom="0.5905511811023623" header="0.5118110236220472" footer="0.5118110236220472"/>
  <pageSetup fitToHeight="1" fitToWidth="1" horizontalDpi="600" verticalDpi="600" orientation="portrait" paperSize="11" r:id="rId3"/>
  <legacyDrawing r:id="rId1"/>
  <picture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4">
    <tabColor indexed="48"/>
    <pageSetUpPr fitToPage="1"/>
  </sheetPr>
  <dimension ref="A1:CH48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11.421875" style="20" customWidth="1"/>
    <col min="2" max="2" width="2.7109375" style="20" customWidth="1"/>
    <col min="3" max="68" width="0.85546875" style="20" customWidth="1"/>
    <col min="69" max="69" width="2.7109375" style="20" customWidth="1"/>
    <col min="70" max="70" width="11.421875" style="20" customWidth="1"/>
    <col min="71" max="71" width="6.7109375" style="20" customWidth="1"/>
    <col min="72" max="72" width="7.8515625" style="20" customWidth="1"/>
    <col min="73" max="16384" width="11.421875" style="20" customWidth="1"/>
  </cols>
  <sheetData>
    <row r="1" spans="1:86" ht="12.75">
      <c r="A1" s="23"/>
      <c r="BR1" s="35"/>
      <c r="BS1" s="34" t="str">
        <f>IF(BS2&lt;&gt;"",BS2,"")&amp;IF(BS3&lt;&gt;"",BS3,"")</f>
        <v>TN 9</v>
      </c>
      <c r="BT1" s="34">
        <f>IF(BU1&lt;&gt;0,VLOOKUP(BU1,BS5:BT8,2,FALSE),"")</f>
        <v>1</v>
      </c>
      <c r="BU1" s="34">
        <f>BS5+BS6+BS7+BS8</f>
        <v>1</v>
      </c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23"/>
      <c r="CG1" s="23"/>
      <c r="CH1" s="23"/>
    </row>
    <row r="2" spans="1:86" ht="12.75">
      <c r="A2" s="23"/>
      <c r="B2" s="5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5"/>
      <c r="BR2" s="35"/>
      <c r="BS2" s="34" t="str">
        <f>IF(ISERROR(BT2),"",BT2)</f>
        <v>TN 9</v>
      </c>
      <c r="BT2" s="35" t="str">
        <f ca="1">MID(CELL("Dateiname",$A$1),FIND("]",CELL("Dateiname",$A$1))+1,31)</f>
        <v>TN 9</v>
      </c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23"/>
      <c r="CG2" s="23"/>
      <c r="CH2" s="23"/>
    </row>
    <row r="3" spans="1:86" ht="30">
      <c r="A3" s="23"/>
      <c r="B3" s="5"/>
      <c r="C3" s="191" t="str">
        <f>IF(BT1&lt;&gt;"",VLOOKUP(BT1,BV5:BW8,2,FALSE),"")</f>
        <v>Lehrgangsnachweis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5"/>
      <c r="BR3" s="35"/>
      <c r="BS3" s="34">
        <f>IF(ISERROR(BT3),"",BT3)</f>
      </c>
      <c r="BT3" s="35" t="e">
        <f ca="1">MID(CELL("Dateiname",A1),FIND("#",CELL("Dateiname",A1))+2,31)</f>
        <v>#VALUE!</v>
      </c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23"/>
      <c r="CG3" s="23"/>
      <c r="CH3" s="23"/>
    </row>
    <row r="4" spans="1:86" ht="12.75" customHeight="1">
      <c r="A4" s="23"/>
      <c r="B4" s="5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23"/>
      <c r="CG4" s="23"/>
      <c r="CH4" s="23"/>
    </row>
    <row r="5" spans="1:86" ht="20.25">
      <c r="A5" s="23"/>
      <c r="B5" s="5"/>
      <c r="C5" s="193" t="str">
        <f>IF(BT1&lt;&gt;"",VLOOKUP(BT1,BY5:BZ8,2,FALSE),"")</f>
        <v>Sanitätsausbildung A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5"/>
      <c r="BR5" s="35"/>
      <c r="BS5" s="34">
        <f>IF(Teilnehmerliste!C18&lt;&gt;"",BT5,0)</f>
        <v>1</v>
      </c>
      <c r="BT5" s="34">
        <v>1</v>
      </c>
      <c r="BU5" s="35"/>
      <c r="BV5" s="30">
        <v>1</v>
      </c>
      <c r="BW5" s="31" t="s">
        <v>56</v>
      </c>
      <c r="BX5" s="35"/>
      <c r="BY5" s="30">
        <v>1</v>
      </c>
      <c r="BZ5" s="32" t="s">
        <v>57</v>
      </c>
      <c r="CA5" s="35"/>
      <c r="CB5" s="30">
        <v>1</v>
      </c>
      <c r="CC5" s="32">
        <f>VLOOKUP(BS1,Teilnehmerliste!DI23:Teilnehmerliste!DM42,5,FALSE)</f>
      </c>
      <c r="CD5" s="35"/>
      <c r="CE5" s="35"/>
      <c r="CF5" s="23"/>
      <c r="CG5" s="23"/>
      <c r="CH5" s="23"/>
    </row>
    <row r="6" spans="1:86" ht="10.5" customHeight="1">
      <c r="A6" s="23"/>
      <c r="B6" s="5"/>
      <c r="C6" s="169" t="str">
        <f>IF(BT1&lt;&gt;"",VLOOKUP(BT1,BS12:BT15,2,FALSE),"")</f>
        <v>(Sanitätshelfer)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5"/>
      <c r="BR6" s="35"/>
      <c r="BS6" s="34">
        <f>IF(Teilnehmerliste!AD18&lt;&gt;"",BT6,0)</f>
        <v>0</v>
      </c>
      <c r="BT6" s="34">
        <v>2</v>
      </c>
      <c r="BU6" s="35"/>
      <c r="BV6" s="30">
        <v>2</v>
      </c>
      <c r="BW6" s="31" t="s">
        <v>56</v>
      </c>
      <c r="BX6" s="35"/>
      <c r="BY6" s="30">
        <v>2</v>
      </c>
      <c r="BZ6" s="32" t="s">
        <v>58</v>
      </c>
      <c r="CA6" s="35"/>
      <c r="CB6" s="30">
        <v>2</v>
      </c>
      <c r="CC6" s="32">
        <f>VLOOKUP(BS1,Teilnehmerliste!DI23:Teilnehmerliste!DM42,5,FALSE)</f>
      </c>
      <c r="CD6" s="35"/>
      <c r="CE6" s="35"/>
      <c r="CF6" s="23"/>
      <c r="CG6" s="23"/>
      <c r="CH6" s="23"/>
    </row>
    <row r="7" spans="1:86" ht="15" customHeight="1">
      <c r="A7" s="23"/>
      <c r="B7" s="5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5"/>
      <c r="BR7" s="35"/>
      <c r="BS7" s="34">
        <f>IF(Teilnehmerliste!BE18&lt;&gt;"",BT7,0)</f>
        <v>0</v>
      </c>
      <c r="BT7" s="34">
        <v>3</v>
      </c>
      <c r="BU7" s="35"/>
      <c r="BV7" s="30">
        <v>3</v>
      </c>
      <c r="BW7" s="31" t="s">
        <v>56</v>
      </c>
      <c r="BX7" s="35"/>
      <c r="BY7" s="30">
        <v>3</v>
      </c>
      <c r="BZ7" s="32" t="s">
        <v>59</v>
      </c>
      <c r="CA7" s="35"/>
      <c r="CB7" s="30">
        <v>3</v>
      </c>
      <c r="CC7" s="32">
        <f>VLOOKUP(BS1,Teilnehmerliste!DI23:Teilnehmerliste!DM42,5,FALSE)</f>
      </c>
      <c r="CD7" s="35"/>
      <c r="CE7" s="35"/>
      <c r="CF7" s="23"/>
      <c r="CG7" s="23"/>
      <c r="CH7" s="23"/>
    </row>
    <row r="8" spans="1:86" ht="12.75">
      <c r="A8" s="23"/>
      <c r="B8" s="5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5"/>
      <c r="BR8" s="35"/>
      <c r="BS8" s="34">
        <f>IF(Teilnehmerliste!CF18&lt;&gt;"",BT8,0)</f>
        <v>0</v>
      </c>
      <c r="BT8" s="34">
        <v>4</v>
      </c>
      <c r="BU8" s="35"/>
      <c r="BV8" s="30">
        <v>4</v>
      </c>
      <c r="BW8" s="31" t="s">
        <v>18</v>
      </c>
      <c r="BX8" s="35"/>
      <c r="BY8" s="30">
        <v>4</v>
      </c>
      <c r="BZ8" s="32" t="str">
        <f>CONCATENATE("Sanitätstraining ",Teilnehmerliste!DA18)</f>
        <v>Sanitätstraining </v>
      </c>
      <c r="CA8" s="35"/>
      <c r="CB8" s="30">
        <v>4</v>
      </c>
      <c r="CC8" s="31" t="s">
        <v>62</v>
      </c>
      <c r="CD8" s="35"/>
      <c r="CE8" s="35"/>
      <c r="CF8" s="23"/>
      <c r="CG8" s="23"/>
      <c r="CH8" s="23"/>
    </row>
    <row r="9" spans="1:86" ht="13.5" customHeight="1">
      <c r="A9" s="23"/>
      <c r="B9" s="5"/>
      <c r="C9" s="194">
        <f>IF(BT1&lt;&gt;"",VLOOKUP(BT1,CB5:CC8,2,FALSE),"")</f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23"/>
      <c r="CG9" s="23"/>
      <c r="CH9" s="23"/>
    </row>
    <row r="10" spans="1:86" ht="13.5" customHeight="1">
      <c r="A10" s="23"/>
      <c r="B10" s="5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5"/>
      <c r="BR10" s="35"/>
      <c r="BS10" s="34"/>
      <c r="BT10" s="34"/>
      <c r="BU10" s="35"/>
      <c r="BV10" s="30"/>
      <c r="BW10" s="31"/>
      <c r="BX10" s="35"/>
      <c r="BY10" s="30"/>
      <c r="BZ10" s="32"/>
      <c r="CA10" s="35"/>
      <c r="CB10" s="30"/>
      <c r="CC10" s="31"/>
      <c r="CD10" s="35"/>
      <c r="CE10" s="35"/>
      <c r="CF10" s="23"/>
      <c r="CG10" s="23"/>
      <c r="CH10" s="23"/>
    </row>
    <row r="11" spans="1:86" ht="18">
      <c r="A11" s="23"/>
      <c r="B11" s="5"/>
      <c r="C11" s="174">
        <f>VLOOKUP(BS1,Teilnehmerliste!DI23:DM42,2,FALSE)</f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23"/>
      <c r="CG11" s="23"/>
      <c r="CH11" s="23"/>
    </row>
    <row r="12" spans="1:86" ht="15">
      <c r="A12" s="23"/>
      <c r="B12" s="5"/>
      <c r="C12" s="172" t="s">
        <v>8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5"/>
      <c r="BR12" s="35"/>
      <c r="BS12" s="36">
        <v>1</v>
      </c>
      <c r="BT12" s="32" t="s">
        <v>60</v>
      </c>
      <c r="BU12" s="35"/>
      <c r="BV12" s="35"/>
      <c r="BW12" s="35"/>
      <c r="BX12" s="35"/>
      <c r="BY12" s="35"/>
      <c r="BZ12" s="35"/>
      <c r="CA12" s="35"/>
      <c r="CB12" s="34">
        <v>1</v>
      </c>
      <c r="CC12" s="35" t="s">
        <v>13</v>
      </c>
      <c r="CD12" s="35"/>
      <c r="CE12" s="35"/>
      <c r="CF12" s="23"/>
      <c r="CG12" s="23"/>
      <c r="CH12" s="23"/>
    </row>
    <row r="13" spans="1:86" ht="12.75">
      <c r="A13" s="23"/>
      <c r="B13" s="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5"/>
      <c r="BR13" s="35"/>
      <c r="BS13" s="30">
        <v>2</v>
      </c>
      <c r="BT13" s="32" t="s">
        <v>61</v>
      </c>
      <c r="BU13" s="35"/>
      <c r="BV13" s="35"/>
      <c r="BW13" s="35"/>
      <c r="BX13" s="35"/>
      <c r="BY13" s="35"/>
      <c r="BZ13" s="35"/>
      <c r="CA13" s="35"/>
      <c r="CB13" s="34">
        <v>2</v>
      </c>
      <c r="CC13" s="35" t="s">
        <v>13</v>
      </c>
      <c r="CD13" s="35"/>
      <c r="CE13" s="35"/>
      <c r="CF13" s="23"/>
      <c r="CG13" s="23"/>
      <c r="CH13" s="23"/>
    </row>
    <row r="14" spans="1:86" ht="18">
      <c r="A14" s="23"/>
      <c r="B14" s="5"/>
      <c r="C14" s="174">
        <f>VLOOKUP(BS1,Teilnehmerliste!DI23:DM42,3,FALSE)</f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5"/>
      <c r="BR14" s="35"/>
      <c r="BS14" s="30">
        <v>3</v>
      </c>
      <c r="BT14" s="32" t="s">
        <v>86</v>
      </c>
      <c r="BU14" s="35"/>
      <c r="BV14" s="35"/>
      <c r="BW14" s="35"/>
      <c r="BX14" s="35"/>
      <c r="BY14" s="35"/>
      <c r="BZ14" s="35"/>
      <c r="CA14" s="35"/>
      <c r="CB14" s="34">
        <v>3</v>
      </c>
      <c r="CC14" s="35" t="s">
        <v>13</v>
      </c>
      <c r="CD14" s="35"/>
      <c r="CE14" s="35"/>
      <c r="CF14" s="23"/>
      <c r="CG14" s="23"/>
      <c r="CH14" s="23"/>
    </row>
    <row r="15" spans="1:86" ht="12.75">
      <c r="A15" s="23"/>
      <c r="B15" s="5"/>
      <c r="C15" s="175" t="s">
        <v>9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5"/>
      <c r="BR15" s="35"/>
      <c r="BS15" s="30">
        <v>4</v>
      </c>
      <c r="BT15" s="42" t="e">
        <f>CONCATENATE("Die Fortbildung ist gültig bis ",TEXT(Teilnehmerliste!AU15,"TT.MM.JJJJ"))</f>
        <v>#VALUE!</v>
      </c>
      <c r="BU15" s="35"/>
      <c r="BV15" s="35"/>
      <c r="BW15" s="35"/>
      <c r="BX15" s="35"/>
      <c r="BY15" s="35"/>
      <c r="BZ15" s="35"/>
      <c r="CA15" s="35"/>
      <c r="CB15" s="34">
        <v>4</v>
      </c>
      <c r="CC15" s="35" t="s">
        <v>44</v>
      </c>
      <c r="CD15" s="35"/>
      <c r="CE15" s="35"/>
      <c r="CF15" s="23"/>
      <c r="CG15" s="23"/>
      <c r="CH15" s="23"/>
    </row>
    <row r="16" spans="1:86" ht="12.75">
      <c r="A16" s="23"/>
      <c r="B16" s="5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23"/>
      <c r="CG16" s="23"/>
      <c r="CH16" s="23"/>
    </row>
    <row r="17" spans="1:86" ht="18">
      <c r="A17" s="23"/>
      <c r="B17" s="5"/>
      <c r="C17" s="171">
        <f>VLOOKUP(BS1,Teilnehmerliste!DI23:DM42,4,FALSE)</f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23"/>
      <c r="CG17" s="23"/>
      <c r="CH17" s="23"/>
    </row>
    <row r="18" spans="1:86" ht="12.75">
      <c r="A18" s="23"/>
      <c r="B18" s="5"/>
      <c r="C18" s="172" t="s">
        <v>10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5"/>
      <c r="BR18" s="35"/>
      <c r="BS18" s="30"/>
      <c r="BT18" s="32"/>
      <c r="BU18" s="35"/>
      <c r="BV18" s="30"/>
      <c r="BW18" s="31"/>
      <c r="BX18" s="35"/>
      <c r="BY18" s="34"/>
      <c r="BZ18" s="35"/>
      <c r="CA18" s="35"/>
      <c r="CB18" s="35"/>
      <c r="CC18" s="35"/>
      <c r="CD18" s="35"/>
      <c r="CE18" s="35"/>
      <c r="CF18" s="23"/>
      <c r="CG18" s="23"/>
      <c r="CH18" s="23"/>
    </row>
    <row r="19" spans="1:86" ht="12.75">
      <c r="A19" s="23"/>
      <c r="B19" s="5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5"/>
      <c r="BR19" s="35"/>
      <c r="BS19" s="30"/>
      <c r="BT19" s="32"/>
      <c r="BU19" s="35"/>
      <c r="BV19" s="30"/>
      <c r="BW19" s="31"/>
      <c r="BX19" s="35"/>
      <c r="BY19" s="34"/>
      <c r="BZ19" s="35"/>
      <c r="CA19" s="35"/>
      <c r="CB19" s="35"/>
      <c r="CC19" s="35"/>
      <c r="CD19" s="35"/>
      <c r="CE19" s="35"/>
      <c r="CF19" s="23"/>
      <c r="CG19" s="23"/>
      <c r="CH19" s="23"/>
    </row>
    <row r="20" spans="1:86" ht="12.75" customHeight="1">
      <c r="A20" s="23"/>
      <c r="B20" s="5"/>
      <c r="C20" s="173" t="str">
        <f>IF(BT1&lt;&gt;"",VLOOKUP(BT1,Teilnehmerliste!DL49:DM52,2,FALSE),"")</f>
        <v>hat die Sanitätsausbildung A mit 
mindestens 24 Unterrichtseinheiten (UE)
am 00.00.0000 erfolgreich abgeschlossen.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5"/>
      <c r="BR20" s="35"/>
      <c r="BS20" s="30"/>
      <c r="BT20" s="32"/>
      <c r="BU20" s="35"/>
      <c r="BV20" s="30"/>
      <c r="BW20" s="31"/>
      <c r="BX20" s="35"/>
      <c r="BY20" s="34"/>
      <c r="BZ20" s="35"/>
      <c r="CA20" s="35"/>
      <c r="CB20" s="35"/>
      <c r="CC20" s="35"/>
      <c r="CD20" s="35"/>
      <c r="CE20" s="35"/>
      <c r="CF20" s="23"/>
      <c r="CG20" s="23"/>
      <c r="CH20" s="23"/>
    </row>
    <row r="21" spans="1:86" ht="12.75" customHeight="1">
      <c r="A21" s="23"/>
      <c r="B21" s="5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5"/>
      <c r="BR21" s="35"/>
      <c r="BS21" s="30"/>
      <c r="BT21" s="32"/>
      <c r="BU21" s="35"/>
      <c r="BV21" s="30"/>
      <c r="BW21" s="31"/>
      <c r="BX21" s="35"/>
      <c r="BY21" s="34"/>
      <c r="BZ21" s="35"/>
      <c r="CA21" s="35"/>
      <c r="CB21" s="35"/>
      <c r="CC21" s="35"/>
      <c r="CD21" s="35"/>
      <c r="CE21" s="35"/>
      <c r="CF21" s="23"/>
      <c r="CG21" s="23"/>
      <c r="CH21" s="23"/>
    </row>
    <row r="22" spans="1:86" ht="12.75" customHeight="1">
      <c r="A22" s="23"/>
      <c r="B22" s="5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5"/>
      <c r="BR22" s="35"/>
      <c r="BS22" s="34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23"/>
      <c r="CG22" s="23"/>
      <c r="CH22" s="23"/>
    </row>
    <row r="23" spans="1:86" ht="12.75" customHeight="1">
      <c r="A23" s="23"/>
      <c r="B23" s="5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5"/>
      <c r="BR23" s="23"/>
      <c r="BS23" s="23"/>
      <c r="BT23" s="23"/>
      <c r="BU23" s="23"/>
      <c r="BV23" s="23"/>
      <c r="BW23" s="23"/>
      <c r="BX23" s="23"/>
      <c r="BY23" s="35"/>
      <c r="BZ23" s="35"/>
      <c r="CA23" s="35"/>
      <c r="CB23" s="35"/>
      <c r="CC23" s="35"/>
      <c r="CD23" s="35"/>
      <c r="CE23" s="35"/>
      <c r="CF23" s="23"/>
      <c r="CG23" s="23"/>
      <c r="CH23" s="23"/>
    </row>
    <row r="24" spans="1:86" ht="12.75" customHeight="1">
      <c r="A24" s="23"/>
      <c r="B24" s="5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5"/>
      <c r="BR24" s="23"/>
      <c r="BS24" s="23"/>
      <c r="BT24" s="23"/>
      <c r="BU24" s="23"/>
      <c r="BV24" s="23"/>
      <c r="BW24" s="23"/>
      <c r="BX24" s="23"/>
      <c r="BY24" s="35"/>
      <c r="BZ24" s="35"/>
      <c r="CA24" s="35"/>
      <c r="CB24" s="35"/>
      <c r="CC24" s="35"/>
      <c r="CD24" s="35"/>
      <c r="CE24" s="35"/>
      <c r="CF24" s="23"/>
      <c r="CG24" s="23"/>
      <c r="CH24" s="23"/>
    </row>
    <row r="25" spans="1:86" ht="12.75" customHeight="1">
      <c r="A25" s="23"/>
      <c r="B25" s="5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5"/>
      <c r="BR25" s="23"/>
      <c r="BS25" s="23"/>
      <c r="BT25" s="23"/>
      <c r="BU25" s="23"/>
      <c r="BV25" s="23"/>
      <c r="BW25" s="23"/>
      <c r="BX25" s="23"/>
      <c r="BY25" s="35"/>
      <c r="BZ25" s="35"/>
      <c r="CA25" s="35"/>
      <c r="CB25" s="35"/>
      <c r="CC25" s="35"/>
      <c r="CD25" s="35"/>
      <c r="CE25" s="35"/>
      <c r="CF25" s="23"/>
      <c r="CG25" s="23"/>
      <c r="CH25" s="23"/>
    </row>
    <row r="26" spans="1:86" ht="12.75">
      <c r="A26" s="23"/>
      <c r="B26" s="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5"/>
      <c r="BR26" s="23"/>
      <c r="BS26" s="23"/>
      <c r="BT26" s="23"/>
      <c r="BU26" s="23"/>
      <c r="BV26" s="23"/>
      <c r="BW26" s="23"/>
      <c r="BX26" s="23"/>
      <c r="BY26" s="35"/>
      <c r="BZ26" s="35"/>
      <c r="CA26" s="35"/>
      <c r="CB26" s="35"/>
      <c r="CC26" s="35"/>
      <c r="CD26" s="35"/>
      <c r="CE26" s="35"/>
      <c r="CF26" s="23"/>
      <c r="CG26" s="23"/>
      <c r="CH26" s="23"/>
    </row>
    <row r="27" spans="1:86" ht="12.75">
      <c r="A27" s="23"/>
      <c r="B27" s="5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1"/>
      <c r="BR27" s="23"/>
      <c r="BS27" s="23"/>
      <c r="BT27" s="23"/>
      <c r="BU27" s="23"/>
      <c r="BV27" s="23"/>
      <c r="BW27" s="23"/>
      <c r="BX27" s="23"/>
      <c r="BY27" s="35"/>
      <c r="BZ27" s="35"/>
      <c r="CA27" s="35"/>
      <c r="CB27" s="35"/>
      <c r="CC27" s="35"/>
      <c r="CD27" s="35"/>
      <c r="CE27" s="35"/>
      <c r="CF27" s="23"/>
      <c r="CG27" s="23"/>
      <c r="CH27" s="23"/>
    </row>
    <row r="28" spans="1:86" ht="12.75">
      <c r="A28" s="23"/>
      <c r="B28" s="5"/>
      <c r="C28" s="176" t="str">
        <f>IF(Teilnehmerliste!C15&lt;&gt;"",Teilnehmerliste!C15&amp;" "&amp;Teilnehmerliste!L15,"")</f>
        <v>00000 Muster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09"/>
      <c r="AP28" s="109"/>
      <c r="AQ28" s="177" t="str">
        <f>IF(Teilnehmerliste!C13&lt;&gt;"",Teilnehmerliste!C13,"")</f>
        <v>00.00.0000</v>
      </c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8" t="str">
        <f>IF(Teilnehmerliste!V13&lt;&gt;"",Teilnehmerliste!V13,"")</f>
        <v>00.00.0000</v>
      </c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2"/>
      <c r="BR28" s="23"/>
      <c r="BS28" s="23"/>
      <c r="BT28" s="23"/>
      <c r="BU28" s="23"/>
      <c r="BV28" s="23"/>
      <c r="BW28" s="23"/>
      <c r="BX28" s="23"/>
      <c r="BY28" s="35"/>
      <c r="BZ28" s="35"/>
      <c r="CA28" s="35"/>
      <c r="CB28" s="35"/>
      <c r="CC28" s="35"/>
      <c r="CD28" s="35"/>
      <c r="CE28" s="35"/>
      <c r="CF28" s="23"/>
      <c r="CG28" s="23"/>
      <c r="CH28" s="23"/>
    </row>
    <row r="29" spans="1:86" ht="12.75">
      <c r="A29" s="23"/>
      <c r="B29" s="5"/>
      <c r="C29" s="179" t="str">
        <f>IF(BT1&lt;&gt;"",VLOOKUP(BT1,CB12:CC15,2,FALSE),"")</f>
        <v>Lehrgangsort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5"/>
      <c r="AP29" s="175"/>
      <c r="AQ29" s="175" t="s">
        <v>14</v>
      </c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 t="s">
        <v>15</v>
      </c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2"/>
      <c r="BR29" s="23"/>
      <c r="BS29" s="23"/>
      <c r="BT29" s="23"/>
      <c r="BU29" s="23"/>
      <c r="BV29" s="23"/>
      <c r="BW29" s="23"/>
      <c r="BX29" s="23"/>
      <c r="BY29" s="35"/>
      <c r="BZ29" s="35"/>
      <c r="CA29" s="35"/>
      <c r="CB29" s="35"/>
      <c r="CC29" s="35"/>
      <c r="CD29" s="35"/>
      <c r="CE29" s="35"/>
      <c r="CF29" s="23"/>
      <c r="CG29" s="23"/>
      <c r="CH29" s="23"/>
    </row>
    <row r="30" spans="1:86" ht="12.75">
      <c r="A30" s="23"/>
      <c r="B30" s="5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0"/>
      <c r="BR30" s="23"/>
      <c r="BS30" s="23"/>
      <c r="BT30" s="23"/>
      <c r="BU30" s="23"/>
      <c r="BV30" s="23"/>
      <c r="BW30" s="23"/>
      <c r="BX30" s="23"/>
      <c r="BY30" s="35"/>
      <c r="BZ30" s="35"/>
      <c r="CA30" s="35"/>
      <c r="CB30" s="35"/>
      <c r="CC30" s="35"/>
      <c r="CD30" s="35"/>
      <c r="CE30" s="35"/>
      <c r="CF30" s="23"/>
      <c r="CG30" s="23"/>
      <c r="CH30" s="23"/>
    </row>
    <row r="31" spans="1:86" ht="12.75">
      <c r="A31" s="23"/>
      <c r="B31" s="5"/>
      <c r="C31" s="181" t="str">
        <f>IF(Teilnehmerliste!AN9&lt;&gt;"",Teilnehmerliste!AN9,"")</f>
        <v>Max Mustermann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8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2"/>
      <c r="BR31" s="23"/>
      <c r="BS31" s="23"/>
      <c r="BT31" s="23"/>
      <c r="BU31" s="23"/>
      <c r="BV31" s="23"/>
      <c r="BW31" s="23"/>
      <c r="BX31" s="23"/>
      <c r="BY31" s="35"/>
      <c r="BZ31" s="35"/>
      <c r="CA31" s="35"/>
      <c r="CB31" s="35"/>
      <c r="CC31" s="35"/>
      <c r="CD31" s="35"/>
      <c r="CE31" s="35"/>
      <c r="CF31" s="23"/>
      <c r="CG31" s="23"/>
      <c r="CH31" s="23"/>
    </row>
    <row r="32" spans="1:86" ht="12.75">
      <c r="A32" s="23"/>
      <c r="B32" s="5"/>
      <c r="C32" s="183" t="str">
        <f>IF(Teilnehmerliste!DI3&lt;&gt;"",Teilnehmerliste!DI3,"")</f>
        <v>00 00 000 / 000 / 000 / 00</v>
      </c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9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2"/>
      <c r="BR32" s="23"/>
      <c r="BS32" s="23"/>
      <c r="BT32" s="23"/>
      <c r="BU32" s="23"/>
      <c r="BV32" s="23"/>
      <c r="BW32" s="23"/>
      <c r="BX32" s="23"/>
      <c r="BY32" s="35"/>
      <c r="BZ32" s="35"/>
      <c r="CA32" s="35"/>
      <c r="CB32" s="35"/>
      <c r="CC32" s="35"/>
      <c r="CD32" s="35"/>
      <c r="CE32" s="35"/>
      <c r="CF32" s="23"/>
      <c r="CG32" s="23"/>
      <c r="CH32" s="23"/>
    </row>
    <row r="33" spans="1:86" ht="12.75">
      <c r="A33" s="23"/>
      <c r="B33" s="5"/>
      <c r="C33" s="179" t="s">
        <v>41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7"/>
      <c r="AJ33" s="186" t="s">
        <v>16</v>
      </c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5"/>
      <c r="BR33" s="23"/>
      <c r="BS33" s="23"/>
      <c r="BT33" s="23"/>
      <c r="BU33" s="23"/>
      <c r="BV33" s="23"/>
      <c r="BW33" s="23"/>
      <c r="BX33" s="23"/>
      <c r="BY33" s="35"/>
      <c r="BZ33" s="35"/>
      <c r="CA33" s="35"/>
      <c r="CB33" s="35"/>
      <c r="CC33" s="35"/>
      <c r="CD33" s="35"/>
      <c r="CE33" s="35"/>
      <c r="CF33" s="23"/>
      <c r="CG33" s="23"/>
      <c r="CH33" s="23"/>
    </row>
    <row r="34" spans="1:86" ht="12.75">
      <c r="A34" s="23"/>
      <c r="B34" s="5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5"/>
      <c r="BR34" s="23"/>
      <c r="BS34" s="23"/>
      <c r="BT34" s="23"/>
      <c r="BU34" s="23"/>
      <c r="BV34" s="23"/>
      <c r="BW34" s="23"/>
      <c r="BX34" s="23"/>
      <c r="BY34" s="35"/>
      <c r="BZ34" s="35"/>
      <c r="CA34" s="35"/>
      <c r="CB34" s="35"/>
      <c r="CC34" s="35"/>
      <c r="CD34" s="35"/>
      <c r="CE34" s="35"/>
      <c r="CF34" s="23"/>
      <c r="CG34" s="23"/>
      <c r="CH34" s="23"/>
    </row>
    <row r="35" spans="1:86" ht="12.75">
      <c r="A35" s="23"/>
      <c r="B35" s="5"/>
      <c r="C35" s="183" t="str">
        <f>IF(Teilnehmerliste!CF11&lt;&gt;"",Teilnehmerliste!CF11,"")</f>
        <v>DLRG Muster e. V.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5"/>
      <c r="BR35" s="23"/>
      <c r="BS35" s="23"/>
      <c r="BT35" s="23"/>
      <c r="BU35" s="23"/>
      <c r="BV35" s="23"/>
      <c r="BW35" s="23"/>
      <c r="BX35" s="23"/>
      <c r="BY35" s="35"/>
      <c r="BZ35" s="35"/>
      <c r="CA35" s="35"/>
      <c r="CB35" s="35"/>
      <c r="CC35" s="35"/>
      <c r="CD35" s="35"/>
      <c r="CE35" s="35"/>
      <c r="CF35" s="23"/>
      <c r="CG35" s="23"/>
      <c r="CH35" s="23"/>
    </row>
    <row r="36" spans="1:86" ht="12.75">
      <c r="A36" s="23"/>
      <c r="B36" s="5"/>
      <c r="C36" s="189" t="str">
        <f>IF(Teilnehmerliste!CF13&lt;&gt;"",Teilnehmerliste!CF13,"")</f>
        <v>Muster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90" t="str">
        <f>IF(Teilnehmerliste!CF15&lt;&gt;"",Teilnehmerliste!CF15,"")</f>
        <v>00.00.0000</v>
      </c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5"/>
      <c r="BR36" s="23"/>
      <c r="BS36" s="23"/>
      <c r="BT36" s="23"/>
      <c r="BU36" s="23"/>
      <c r="BV36" s="23"/>
      <c r="BW36" s="23"/>
      <c r="BX36" s="23"/>
      <c r="BY36" s="35"/>
      <c r="BZ36" s="35"/>
      <c r="CA36" s="35"/>
      <c r="CB36" s="35"/>
      <c r="CC36" s="35"/>
      <c r="CD36" s="35"/>
      <c r="CE36" s="35"/>
      <c r="CF36" s="23"/>
      <c r="CG36" s="23"/>
      <c r="CH36" s="23"/>
    </row>
    <row r="37" spans="1:86" ht="12.75">
      <c r="A37" s="23"/>
      <c r="B37" s="5"/>
      <c r="C37" s="179" t="s">
        <v>42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5" t="s">
        <v>11</v>
      </c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86" t="s">
        <v>43</v>
      </c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5"/>
      <c r="BR37" s="23"/>
      <c r="BS37" s="23"/>
      <c r="BT37" s="23"/>
      <c r="BU37" s="23"/>
      <c r="BV37" s="23"/>
      <c r="BW37" s="23"/>
      <c r="BX37" s="23"/>
      <c r="BY37" s="35"/>
      <c r="BZ37" s="35"/>
      <c r="CA37" s="35"/>
      <c r="CB37" s="35"/>
      <c r="CC37" s="35"/>
      <c r="CD37" s="35"/>
      <c r="CE37" s="35"/>
      <c r="CF37" s="23"/>
      <c r="CG37" s="23"/>
      <c r="CH37" s="23"/>
    </row>
    <row r="38" spans="1:86" ht="6" customHeight="1">
      <c r="A38" s="23"/>
      <c r="B38" s="5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23"/>
      <c r="CG38" s="23"/>
      <c r="CH38" s="23"/>
    </row>
    <row r="39" spans="1:86" ht="15.75" customHeight="1">
      <c r="A39" s="23"/>
      <c r="B39" s="5"/>
      <c r="C39" s="187" t="s">
        <v>17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5"/>
      <c r="BR39" s="35"/>
      <c r="BS39" s="34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23"/>
      <c r="CG39" s="23"/>
      <c r="CH39" s="23"/>
    </row>
    <row r="40" spans="1:86" ht="10.5" customHeight="1">
      <c r="A40" s="23"/>
      <c r="B40" s="5"/>
      <c r="C40" s="172">
        <f>IF(Teilnehmerliste!BN15&lt;&gt;"",BT40,"")</f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5"/>
      <c r="BR40" s="35"/>
      <c r="BS40" s="34"/>
      <c r="BT40" s="35" t="str">
        <f>CONCATENATE("Kennziffer der ermächtigten Ausbildungsstelle gem. BGV/GUV-V A1 – ",Teilnehmerliste!CX15,".")</f>
        <v>Kennziffer der ermächtigten Ausbildungsstelle gem. BGV/GUV-V A1 – .</v>
      </c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23"/>
      <c r="CG40" s="23"/>
      <c r="CH40" s="23"/>
    </row>
    <row r="41" spans="1:86" ht="12.75">
      <c r="A41" s="23"/>
      <c r="B41" s="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23"/>
      <c r="CG41" s="23"/>
      <c r="CH41" s="23"/>
    </row>
    <row r="42" spans="2:86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23"/>
      <c r="CG42" s="23"/>
      <c r="CH42" s="23"/>
    </row>
    <row r="43" spans="70:86" ht="12.75"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</row>
    <row r="44" spans="70:86" ht="12.75"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</row>
    <row r="45" spans="70:86" ht="12.75"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</row>
    <row r="46" spans="70:86" ht="12.75"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</row>
    <row r="47" spans="70:86" ht="12.75"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</row>
    <row r="48" spans="70:86" ht="12.75"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</row>
  </sheetData>
  <sheetProtection password="C703" sheet="1" objects="1" scenarios="1" selectLockedCells="1"/>
  <mergeCells count="47">
    <mergeCell ref="C2:BP2"/>
    <mergeCell ref="C10:BP10"/>
    <mergeCell ref="C13:BP13"/>
    <mergeCell ref="C11:BP11"/>
    <mergeCell ref="C12:BP12"/>
    <mergeCell ref="C3:BP3"/>
    <mergeCell ref="C4:BP4"/>
    <mergeCell ref="C5:BP5"/>
    <mergeCell ref="C8:BP8"/>
    <mergeCell ref="C9:BP9"/>
    <mergeCell ref="C33:AH33"/>
    <mergeCell ref="AJ33:BP33"/>
    <mergeCell ref="C34:BP34"/>
    <mergeCell ref="C35:AG35"/>
    <mergeCell ref="AH35:AS35"/>
    <mergeCell ref="AT35:BP36"/>
    <mergeCell ref="C36:AG36"/>
    <mergeCell ref="AH36:AS36"/>
    <mergeCell ref="C40:BP40"/>
    <mergeCell ref="C41:BP41"/>
    <mergeCell ref="C37:AG37"/>
    <mergeCell ref="AH37:AS37"/>
    <mergeCell ref="AT37:BP37"/>
    <mergeCell ref="C38:BP38"/>
    <mergeCell ref="C39:BP39"/>
    <mergeCell ref="C30:BP30"/>
    <mergeCell ref="C31:AH31"/>
    <mergeCell ref="AJ31:BP31"/>
    <mergeCell ref="C32:AH32"/>
    <mergeCell ref="AJ32:BP32"/>
    <mergeCell ref="C29:AN29"/>
    <mergeCell ref="AO29:AP29"/>
    <mergeCell ref="AQ29:BC29"/>
    <mergeCell ref="BD29:BP29"/>
    <mergeCell ref="C28:AN28"/>
    <mergeCell ref="AO28:AP28"/>
    <mergeCell ref="AQ28:BC28"/>
    <mergeCell ref="BD28:BP28"/>
    <mergeCell ref="C6:BP7"/>
    <mergeCell ref="C27:BP27"/>
    <mergeCell ref="C17:BP17"/>
    <mergeCell ref="C18:BP18"/>
    <mergeCell ref="C19:BP19"/>
    <mergeCell ref="C20:BP26"/>
    <mergeCell ref="C14:BP14"/>
    <mergeCell ref="C15:BP15"/>
    <mergeCell ref="C16:BP16"/>
  </mergeCells>
  <printOptions/>
  <pageMargins left="0.9055118110236221" right="0.5118110236220472" top="0.5905511811023623" bottom="0.5905511811023623" header="0.5118110236220472" footer="0.5118110236220472"/>
  <pageSetup fitToHeight="1" fitToWidth="1" horizontalDpi="600" verticalDpi="600" orientation="portrait" paperSize="11" r:id="rId3"/>
  <legacyDrawing r:id="rId1"/>
  <picture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5">
    <tabColor indexed="48"/>
    <pageSetUpPr fitToPage="1"/>
  </sheetPr>
  <dimension ref="A1:CH48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11.421875" style="20" customWidth="1"/>
    <col min="2" max="2" width="2.7109375" style="20" customWidth="1"/>
    <col min="3" max="68" width="0.85546875" style="20" customWidth="1"/>
    <col min="69" max="69" width="2.7109375" style="20" customWidth="1"/>
    <col min="70" max="70" width="11.421875" style="20" customWidth="1"/>
    <col min="71" max="71" width="6.7109375" style="20" customWidth="1"/>
    <col min="72" max="72" width="7.8515625" style="20" customWidth="1"/>
    <col min="73" max="16384" width="11.421875" style="20" customWidth="1"/>
  </cols>
  <sheetData>
    <row r="1" spans="1:86" ht="12.75">
      <c r="A1" s="23"/>
      <c r="BR1" s="35"/>
      <c r="BS1" s="34" t="str">
        <f>IF(BS2&lt;&gt;"",BS2,"")&amp;IF(BS3&lt;&gt;"",BS3,"")</f>
        <v>TN 10</v>
      </c>
      <c r="BT1" s="34">
        <f>IF(BU1&lt;&gt;0,VLOOKUP(BU1,BS5:BT8,2,FALSE),"")</f>
        <v>1</v>
      </c>
      <c r="BU1" s="34">
        <f>BS5+BS6+BS7+BS8</f>
        <v>1</v>
      </c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23"/>
      <c r="CG1" s="23"/>
      <c r="CH1" s="23"/>
    </row>
    <row r="2" spans="1:86" ht="12.75">
      <c r="A2" s="23"/>
      <c r="B2" s="5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5"/>
      <c r="BR2" s="35"/>
      <c r="BS2" s="34" t="str">
        <f>IF(ISERROR(BT2),"",BT2)</f>
        <v>TN 10</v>
      </c>
      <c r="BT2" s="35" t="str">
        <f ca="1">MID(CELL("Dateiname",$A$1),FIND("]",CELL("Dateiname",$A$1))+1,31)</f>
        <v>TN 10</v>
      </c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23"/>
      <c r="CG2" s="23"/>
      <c r="CH2" s="23"/>
    </row>
    <row r="3" spans="1:86" ht="30">
      <c r="A3" s="23"/>
      <c r="B3" s="5"/>
      <c r="C3" s="191" t="str">
        <f>IF(BT1&lt;&gt;"",VLOOKUP(BT1,BV5:BW8,2,FALSE),"")</f>
        <v>Lehrgangsnachweis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5"/>
      <c r="BR3" s="35"/>
      <c r="BS3" s="34">
        <f>IF(ISERROR(BT3),"",BT3)</f>
      </c>
      <c r="BT3" s="35" t="e">
        <f ca="1">MID(CELL("Dateiname",A1),FIND("#",CELL("Dateiname",A1))+2,31)</f>
        <v>#VALUE!</v>
      </c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23"/>
      <c r="CG3" s="23"/>
      <c r="CH3" s="23"/>
    </row>
    <row r="4" spans="1:86" ht="12.75" customHeight="1">
      <c r="A4" s="23"/>
      <c r="B4" s="5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23"/>
      <c r="CG4" s="23"/>
      <c r="CH4" s="23"/>
    </row>
    <row r="5" spans="1:86" ht="20.25">
      <c r="A5" s="23"/>
      <c r="B5" s="5"/>
      <c r="C5" s="193" t="str">
        <f>IF(BT1&lt;&gt;"",VLOOKUP(BT1,BY5:BZ8,2,FALSE),"")</f>
        <v>Sanitätsausbildung A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5"/>
      <c r="BR5" s="35"/>
      <c r="BS5" s="34">
        <f>IF(Teilnehmerliste!C18&lt;&gt;"",BT5,0)</f>
        <v>1</v>
      </c>
      <c r="BT5" s="34">
        <v>1</v>
      </c>
      <c r="BU5" s="35"/>
      <c r="BV5" s="30">
        <v>1</v>
      </c>
      <c r="BW5" s="31" t="s">
        <v>56</v>
      </c>
      <c r="BX5" s="35"/>
      <c r="BY5" s="30">
        <v>1</v>
      </c>
      <c r="BZ5" s="32" t="s">
        <v>57</v>
      </c>
      <c r="CA5" s="35"/>
      <c r="CB5" s="30">
        <v>1</v>
      </c>
      <c r="CC5" s="32">
        <f>VLOOKUP(BS1,Teilnehmerliste!DI23:Teilnehmerliste!DM42,5,FALSE)</f>
      </c>
      <c r="CD5" s="35"/>
      <c r="CE5" s="35"/>
      <c r="CF5" s="23"/>
      <c r="CG5" s="23"/>
      <c r="CH5" s="23"/>
    </row>
    <row r="6" spans="1:86" ht="10.5" customHeight="1">
      <c r="A6" s="23"/>
      <c r="B6" s="5"/>
      <c r="C6" s="169" t="str">
        <f>IF(BT1&lt;&gt;"",VLOOKUP(BT1,BS12:BT15,2,FALSE),"")</f>
        <v>(Sanitätshelfer)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5"/>
      <c r="BR6" s="35"/>
      <c r="BS6" s="34">
        <f>IF(Teilnehmerliste!AD18&lt;&gt;"",BT6,0)</f>
        <v>0</v>
      </c>
      <c r="BT6" s="34">
        <v>2</v>
      </c>
      <c r="BU6" s="35"/>
      <c r="BV6" s="30">
        <v>2</v>
      </c>
      <c r="BW6" s="31" t="s">
        <v>56</v>
      </c>
      <c r="BX6" s="35"/>
      <c r="BY6" s="30">
        <v>2</v>
      </c>
      <c r="BZ6" s="32" t="s">
        <v>58</v>
      </c>
      <c r="CA6" s="35"/>
      <c r="CB6" s="30">
        <v>2</v>
      </c>
      <c r="CC6" s="32">
        <f>VLOOKUP(BS1,Teilnehmerliste!DI23:Teilnehmerliste!DM42,5,FALSE)</f>
      </c>
      <c r="CD6" s="35"/>
      <c r="CE6" s="35"/>
      <c r="CF6" s="23"/>
      <c r="CG6" s="23"/>
      <c r="CH6" s="23"/>
    </row>
    <row r="7" spans="1:86" ht="15" customHeight="1">
      <c r="A7" s="23"/>
      <c r="B7" s="5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5"/>
      <c r="BR7" s="35"/>
      <c r="BS7" s="34">
        <f>IF(Teilnehmerliste!BE18&lt;&gt;"",BT7,0)</f>
        <v>0</v>
      </c>
      <c r="BT7" s="34">
        <v>3</v>
      </c>
      <c r="BU7" s="35"/>
      <c r="BV7" s="30">
        <v>3</v>
      </c>
      <c r="BW7" s="31" t="s">
        <v>56</v>
      </c>
      <c r="BX7" s="35"/>
      <c r="BY7" s="30">
        <v>3</v>
      </c>
      <c r="BZ7" s="32" t="s">
        <v>59</v>
      </c>
      <c r="CA7" s="35"/>
      <c r="CB7" s="30">
        <v>3</v>
      </c>
      <c r="CC7" s="32">
        <f>VLOOKUP(BS1,Teilnehmerliste!DI23:Teilnehmerliste!DM42,5,FALSE)</f>
      </c>
      <c r="CD7" s="35"/>
      <c r="CE7" s="35"/>
      <c r="CF7" s="23"/>
      <c r="CG7" s="23"/>
      <c r="CH7" s="23"/>
    </row>
    <row r="8" spans="1:86" ht="12.75">
      <c r="A8" s="23"/>
      <c r="B8" s="5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5"/>
      <c r="BR8" s="35"/>
      <c r="BS8" s="34">
        <f>IF(Teilnehmerliste!CF18&lt;&gt;"",BT8,0)</f>
        <v>0</v>
      </c>
      <c r="BT8" s="34">
        <v>4</v>
      </c>
      <c r="BU8" s="35"/>
      <c r="BV8" s="30">
        <v>4</v>
      </c>
      <c r="BW8" s="31" t="s">
        <v>18</v>
      </c>
      <c r="BX8" s="35"/>
      <c r="BY8" s="30">
        <v>4</v>
      </c>
      <c r="BZ8" s="32" t="str">
        <f>CONCATENATE("Sanitätstraining ",Teilnehmerliste!DA18)</f>
        <v>Sanitätstraining </v>
      </c>
      <c r="CA8" s="35"/>
      <c r="CB8" s="30">
        <v>4</v>
      </c>
      <c r="CC8" s="31" t="s">
        <v>62</v>
      </c>
      <c r="CD8" s="35"/>
      <c r="CE8" s="35"/>
      <c r="CF8" s="23"/>
      <c r="CG8" s="23"/>
      <c r="CH8" s="23"/>
    </row>
    <row r="9" spans="1:86" ht="13.5" customHeight="1">
      <c r="A9" s="23"/>
      <c r="B9" s="5"/>
      <c r="C9" s="194">
        <f>IF(BT1&lt;&gt;"",VLOOKUP(BT1,CB5:CC8,2,FALSE),"")</f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23"/>
      <c r="CG9" s="23"/>
      <c r="CH9" s="23"/>
    </row>
    <row r="10" spans="1:86" ht="13.5" customHeight="1">
      <c r="A10" s="23"/>
      <c r="B10" s="5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5"/>
      <c r="BR10" s="35"/>
      <c r="BS10" s="34"/>
      <c r="BT10" s="34"/>
      <c r="BU10" s="35"/>
      <c r="BV10" s="30"/>
      <c r="BW10" s="31"/>
      <c r="BX10" s="35"/>
      <c r="BY10" s="30"/>
      <c r="BZ10" s="32"/>
      <c r="CA10" s="35"/>
      <c r="CB10" s="30"/>
      <c r="CC10" s="31"/>
      <c r="CD10" s="35"/>
      <c r="CE10" s="35"/>
      <c r="CF10" s="23"/>
      <c r="CG10" s="23"/>
      <c r="CH10" s="23"/>
    </row>
    <row r="11" spans="1:86" ht="18">
      <c r="A11" s="23"/>
      <c r="B11" s="5"/>
      <c r="C11" s="174">
        <f>VLOOKUP(BS1,Teilnehmerliste!DI23:DM42,2,FALSE)</f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23"/>
      <c r="CG11" s="23"/>
      <c r="CH11" s="23"/>
    </row>
    <row r="12" spans="1:86" ht="15">
      <c r="A12" s="23"/>
      <c r="B12" s="5"/>
      <c r="C12" s="172" t="s">
        <v>8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5"/>
      <c r="BR12" s="35"/>
      <c r="BS12" s="36">
        <v>1</v>
      </c>
      <c r="BT12" s="32" t="s">
        <v>60</v>
      </c>
      <c r="BU12" s="35"/>
      <c r="BV12" s="35"/>
      <c r="BW12" s="35"/>
      <c r="BX12" s="35"/>
      <c r="BY12" s="35"/>
      <c r="BZ12" s="35"/>
      <c r="CA12" s="35"/>
      <c r="CB12" s="34">
        <v>1</v>
      </c>
      <c r="CC12" s="35" t="s">
        <v>13</v>
      </c>
      <c r="CD12" s="35"/>
      <c r="CE12" s="35"/>
      <c r="CF12" s="23"/>
      <c r="CG12" s="23"/>
      <c r="CH12" s="23"/>
    </row>
    <row r="13" spans="1:86" ht="12.75">
      <c r="A13" s="23"/>
      <c r="B13" s="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5"/>
      <c r="BR13" s="35"/>
      <c r="BS13" s="30">
        <v>2</v>
      </c>
      <c r="BT13" s="32" t="s">
        <v>61</v>
      </c>
      <c r="BU13" s="35"/>
      <c r="BV13" s="35"/>
      <c r="BW13" s="35"/>
      <c r="BX13" s="35"/>
      <c r="BY13" s="35"/>
      <c r="BZ13" s="35"/>
      <c r="CA13" s="35"/>
      <c r="CB13" s="34">
        <v>2</v>
      </c>
      <c r="CC13" s="35" t="s">
        <v>13</v>
      </c>
      <c r="CD13" s="35"/>
      <c r="CE13" s="35"/>
      <c r="CF13" s="23"/>
      <c r="CG13" s="23"/>
      <c r="CH13" s="23"/>
    </row>
    <row r="14" spans="1:86" ht="18">
      <c r="A14" s="23"/>
      <c r="B14" s="5"/>
      <c r="C14" s="174">
        <f>VLOOKUP(BS1,Teilnehmerliste!DI23:DM42,3,FALSE)</f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5"/>
      <c r="BR14" s="35"/>
      <c r="BS14" s="30">
        <v>3</v>
      </c>
      <c r="BT14" s="32" t="s">
        <v>86</v>
      </c>
      <c r="BU14" s="35"/>
      <c r="BV14" s="35"/>
      <c r="BW14" s="35"/>
      <c r="BX14" s="35"/>
      <c r="BY14" s="35"/>
      <c r="BZ14" s="35"/>
      <c r="CA14" s="35"/>
      <c r="CB14" s="34">
        <v>3</v>
      </c>
      <c r="CC14" s="35" t="s">
        <v>13</v>
      </c>
      <c r="CD14" s="35"/>
      <c r="CE14" s="35"/>
      <c r="CF14" s="23"/>
      <c r="CG14" s="23"/>
      <c r="CH14" s="23"/>
    </row>
    <row r="15" spans="1:86" ht="12.75">
      <c r="A15" s="23"/>
      <c r="B15" s="5"/>
      <c r="C15" s="175" t="s">
        <v>9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5"/>
      <c r="BR15" s="35"/>
      <c r="BS15" s="30">
        <v>4</v>
      </c>
      <c r="BT15" s="42" t="e">
        <f>CONCATENATE("Die Fortbildung ist gültig bis ",TEXT(Teilnehmerliste!AU15,"TT.MM.JJJJ"))</f>
        <v>#VALUE!</v>
      </c>
      <c r="BU15" s="35"/>
      <c r="BV15" s="35"/>
      <c r="BW15" s="35"/>
      <c r="BX15" s="35"/>
      <c r="BY15" s="35"/>
      <c r="BZ15" s="35"/>
      <c r="CA15" s="35"/>
      <c r="CB15" s="34">
        <v>4</v>
      </c>
      <c r="CC15" s="35" t="s">
        <v>44</v>
      </c>
      <c r="CD15" s="35"/>
      <c r="CE15" s="35"/>
      <c r="CF15" s="23"/>
      <c r="CG15" s="23"/>
      <c r="CH15" s="23"/>
    </row>
    <row r="16" spans="1:86" ht="12.75">
      <c r="A16" s="23"/>
      <c r="B16" s="5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23"/>
      <c r="CG16" s="23"/>
      <c r="CH16" s="23"/>
    </row>
    <row r="17" spans="1:86" ht="18">
      <c r="A17" s="23"/>
      <c r="B17" s="5"/>
      <c r="C17" s="171">
        <f>VLOOKUP(BS1,Teilnehmerliste!DI23:DM42,4,FALSE)</f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23"/>
      <c r="CG17" s="23"/>
      <c r="CH17" s="23"/>
    </row>
    <row r="18" spans="1:86" ht="12.75">
      <c r="A18" s="23"/>
      <c r="B18" s="5"/>
      <c r="C18" s="172" t="s">
        <v>10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5"/>
      <c r="BR18" s="35"/>
      <c r="BS18" s="30"/>
      <c r="BT18" s="32"/>
      <c r="BU18" s="35"/>
      <c r="BV18" s="30"/>
      <c r="BW18" s="31"/>
      <c r="BX18" s="35"/>
      <c r="BY18" s="34"/>
      <c r="BZ18" s="35"/>
      <c r="CA18" s="35"/>
      <c r="CB18" s="35"/>
      <c r="CC18" s="35"/>
      <c r="CD18" s="35"/>
      <c r="CE18" s="35"/>
      <c r="CF18" s="23"/>
      <c r="CG18" s="23"/>
      <c r="CH18" s="23"/>
    </row>
    <row r="19" spans="1:86" ht="12.75">
      <c r="A19" s="23"/>
      <c r="B19" s="5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5"/>
      <c r="BR19" s="35"/>
      <c r="BS19" s="30"/>
      <c r="BT19" s="32"/>
      <c r="BU19" s="35"/>
      <c r="BV19" s="30"/>
      <c r="BW19" s="31"/>
      <c r="BX19" s="35"/>
      <c r="BY19" s="34"/>
      <c r="BZ19" s="35"/>
      <c r="CA19" s="35"/>
      <c r="CB19" s="35"/>
      <c r="CC19" s="35"/>
      <c r="CD19" s="35"/>
      <c r="CE19" s="35"/>
      <c r="CF19" s="23"/>
      <c r="CG19" s="23"/>
      <c r="CH19" s="23"/>
    </row>
    <row r="20" spans="1:86" ht="12.75" customHeight="1">
      <c r="A20" s="23"/>
      <c r="B20" s="5"/>
      <c r="C20" s="173" t="str">
        <f>IF(BT1&lt;&gt;"",VLOOKUP(BT1,Teilnehmerliste!DL49:DM52,2,FALSE),"")</f>
        <v>hat die Sanitätsausbildung A mit 
mindestens 24 Unterrichtseinheiten (UE)
am 00.00.0000 erfolgreich abgeschlossen.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5"/>
      <c r="BR20" s="35"/>
      <c r="BS20" s="30"/>
      <c r="BT20" s="32"/>
      <c r="BU20" s="35"/>
      <c r="BV20" s="30"/>
      <c r="BW20" s="31"/>
      <c r="BX20" s="35"/>
      <c r="BY20" s="34"/>
      <c r="BZ20" s="35"/>
      <c r="CA20" s="35"/>
      <c r="CB20" s="35"/>
      <c r="CC20" s="35"/>
      <c r="CD20" s="35"/>
      <c r="CE20" s="35"/>
      <c r="CF20" s="23"/>
      <c r="CG20" s="23"/>
      <c r="CH20" s="23"/>
    </row>
    <row r="21" spans="1:86" ht="12.75" customHeight="1">
      <c r="A21" s="23"/>
      <c r="B21" s="5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5"/>
      <c r="BR21" s="35"/>
      <c r="BS21" s="30"/>
      <c r="BT21" s="32"/>
      <c r="BU21" s="35"/>
      <c r="BV21" s="30"/>
      <c r="BW21" s="31"/>
      <c r="BX21" s="35"/>
      <c r="BY21" s="34"/>
      <c r="BZ21" s="35"/>
      <c r="CA21" s="35"/>
      <c r="CB21" s="35"/>
      <c r="CC21" s="35"/>
      <c r="CD21" s="35"/>
      <c r="CE21" s="35"/>
      <c r="CF21" s="23"/>
      <c r="CG21" s="23"/>
      <c r="CH21" s="23"/>
    </row>
    <row r="22" spans="1:86" ht="12.75" customHeight="1">
      <c r="A22" s="23"/>
      <c r="B22" s="5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5"/>
      <c r="BR22" s="35"/>
      <c r="BS22" s="34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23"/>
      <c r="CG22" s="23"/>
      <c r="CH22" s="23"/>
    </row>
    <row r="23" spans="1:86" ht="12.75" customHeight="1">
      <c r="A23" s="23"/>
      <c r="B23" s="5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5"/>
      <c r="BR23" s="23"/>
      <c r="BS23" s="23"/>
      <c r="BT23" s="23"/>
      <c r="BU23" s="23"/>
      <c r="BV23" s="23"/>
      <c r="BW23" s="23"/>
      <c r="BX23" s="23"/>
      <c r="BY23" s="35"/>
      <c r="BZ23" s="35"/>
      <c r="CA23" s="35"/>
      <c r="CB23" s="35"/>
      <c r="CC23" s="35"/>
      <c r="CD23" s="35"/>
      <c r="CE23" s="35"/>
      <c r="CF23" s="23"/>
      <c r="CG23" s="23"/>
      <c r="CH23" s="23"/>
    </row>
    <row r="24" spans="1:86" ht="12.75" customHeight="1">
      <c r="A24" s="23"/>
      <c r="B24" s="5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5"/>
      <c r="BR24" s="23"/>
      <c r="BS24" s="23"/>
      <c r="BT24" s="23"/>
      <c r="BU24" s="23"/>
      <c r="BV24" s="23"/>
      <c r="BW24" s="23"/>
      <c r="BX24" s="23"/>
      <c r="BY24" s="35"/>
      <c r="BZ24" s="35"/>
      <c r="CA24" s="35"/>
      <c r="CB24" s="35"/>
      <c r="CC24" s="35"/>
      <c r="CD24" s="35"/>
      <c r="CE24" s="35"/>
      <c r="CF24" s="23"/>
      <c r="CG24" s="23"/>
      <c r="CH24" s="23"/>
    </row>
    <row r="25" spans="1:86" ht="12.75" customHeight="1">
      <c r="A25" s="23"/>
      <c r="B25" s="5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5"/>
      <c r="BR25" s="23"/>
      <c r="BS25" s="23"/>
      <c r="BT25" s="23"/>
      <c r="BU25" s="23"/>
      <c r="BV25" s="23"/>
      <c r="BW25" s="23"/>
      <c r="BX25" s="23"/>
      <c r="BY25" s="35"/>
      <c r="BZ25" s="35"/>
      <c r="CA25" s="35"/>
      <c r="CB25" s="35"/>
      <c r="CC25" s="35"/>
      <c r="CD25" s="35"/>
      <c r="CE25" s="35"/>
      <c r="CF25" s="23"/>
      <c r="CG25" s="23"/>
      <c r="CH25" s="23"/>
    </row>
    <row r="26" spans="1:86" ht="12.75">
      <c r="A26" s="23"/>
      <c r="B26" s="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5"/>
      <c r="BR26" s="23"/>
      <c r="BS26" s="23"/>
      <c r="BT26" s="23"/>
      <c r="BU26" s="23"/>
      <c r="BV26" s="23"/>
      <c r="BW26" s="23"/>
      <c r="BX26" s="23"/>
      <c r="BY26" s="35"/>
      <c r="BZ26" s="35"/>
      <c r="CA26" s="35"/>
      <c r="CB26" s="35"/>
      <c r="CC26" s="35"/>
      <c r="CD26" s="35"/>
      <c r="CE26" s="35"/>
      <c r="CF26" s="23"/>
      <c r="CG26" s="23"/>
      <c r="CH26" s="23"/>
    </row>
    <row r="27" spans="1:86" ht="12.75">
      <c r="A27" s="23"/>
      <c r="B27" s="5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1"/>
      <c r="BR27" s="23"/>
      <c r="BS27" s="23"/>
      <c r="BT27" s="23"/>
      <c r="BU27" s="23"/>
      <c r="BV27" s="23"/>
      <c r="BW27" s="23"/>
      <c r="BX27" s="23"/>
      <c r="BY27" s="35"/>
      <c r="BZ27" s="35"/>
      <c r="CA27" s="35"/>
      <c r="CB27" s="35"/>
      <c r="CC27" s="35"/>
      <c r="CD27" s="35"/>
      <c r="CE27" s="35"/>
      <c r="CF27" s="23"/>
      <c r="CG27" s="23"/>
      <c r="CH27" s="23"/>
    </row>
    <row r="28" spans="1:86" ht="12.75">
      <c r="A28" s="23"/>
      <c r="B28" s="5"/>
      <c r="C28" s="176" t="str">
        <f>IF(Teilnehmerliste!C15&lt;&gt;"",Teilnehmerliste!C15&amp;" "&amp;Teilnehmerliste!L15,"")</f>
        <v>00000 Muster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09"/>
      <c r="AP28" s="109"/>
      <c r="AQ28" s="177" t="str">
        <f>IF(Teilnehmerliste!C13&lt;&gt;"",Teilnehmerliste!C13,"")</f>
        <v>00.00.0000</v>
      </c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8" t="str">
        <f>IF(Teilnehmerliste!V13&lt;&gt;"",Teilnehmerliste!V13,"")</f>
        <v>00.00.0000</v>
      </c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2"/>
      <c r="BR28" s="23"/>
      <c r="BS28" s="23"/>
      <c r="BT28" s="23"/>
      <c r="BU28" s="23"/>
      <c r="BV28" s="23"/>
      <c r="BW28" s="23"/>
      <c r="BX28" s="23"/>
      <c r="BY28" s="35"/>
      <c r="BZ28" s="35"/>
      <c r="CA28" s="35"/>
      <c r="CB28" s="35"/>
      <c r="CC28" s="35"/>
      <c r="CD28" s="35"/>
      <c r="CE28" s="35"/>
      <c r="CF28" s="23"/>
      <c r="CG28" s="23"/>
      <c r="CH28" s="23"/>
    </row>
    <row r="29" spans="1:86" ht="12.75">
      <c r="A29" s="23"/>
      <c r="B29" s="5"/>
      <c r="C29" s="179" t="str">
        <f>IF(BT1&lt;&gt;"",VLOOKUP(BT1,CB12:CC15,2,FALSE),"")</f>
        <v>Lehrgangsort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5"/>
      <c r="AP29" s="175"/>
      <c r="AQ29" s="175" t="s">
        <v>14</v>
      </c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 t="s">
        <v>15</v>
      </c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2"/>
      <c r="BR29" s="23"/>
      <c r="BS29" s="23"/>
      <c r="BT29" s="23"/>
      <c r="BU29" s="23"/>
      <c r="BV29" s="23"/>
      <c r="BW29" s="23"/>
      <c r="BX29" s="23"/>
      <c r="BY29" s="35"/>
      <c r="BZ29" s="35"/>
      <c r="CA29" s="35"/>
      <c r="CB29" s="35"/>
      <c r="CC29" s="35"/>
      <c r="CD29" s="35"/>
      <c r="CE29" s="35"/>
      <c r="CF29" s="23"/>
      <c r="CG29" s="23"/>
      <c r="CH29" s="23"/>
    </row>
    <row r="30" spans="1:86" ht="12.75">
      <c r="A30" s="23"/>
      <c r="B30" s="5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0"/>
      <c r="BR30" s="23"/>
      <c r="BS30" s="23"/>
      <c r="BT30" s="23"/>
      <c r="BU30" s="23"/>
      <c r="BV30" s="23"/>
      <c r="BW30" s="23"/>
      <c r="BX30" s="23"/>
      <c r="BY30" s="35"/>
      <c r="BZ30" s="35"/>
      <c r="CA30" s="35"/>
      <c r="CB30" s="35"/>
      <c r="CC30" s="35"/>
      <c r="CD30" s="35"/>
      <c r="CE30" s="35"/>
      <c r="CF30" s="23"/>
      <c r="CG30" s="23"/>
      <c r="CH30" s="23"/>
    </row>
    <row r="31" spans="1:86" ht="12.75">
      <c r="A31" s="23"/>
      <c r="B31" s="5"/>
      <c r="C31" s="181" t="str">
        <f>IF(Teilnehmerliste!AN9&lt;&gt;"",Teilnehmerliste!AN9,"")</f>
        <v>Max Mustermann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8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2"/>
      <c r="BR31" s="23"/>
      <c r="BS31" s="23"/>
      <c r="BT31" s="23"/>
      <c r="BU31" s="23"/>
      <c r="BV31" s="23"/>
      <c r="BW31" s="23"/>
      <c r="BX31" s="23"/>
      <c r="BY31" s="35"/>
      <c r="BZ31" s="35"/>
      <c r="CA31" s="35"/>
      <c r="CB31" s="35"/>
      <c r="CC31" s="35"/>
      <c r="CD31" s="35"/>
      <c r="CE31" s="35"/>
      <c r="CF31" s="23"/>
      <c r="CG31" s="23"/>
      <c r="CH31" s="23"/>
    </row>
    <row r="32" spans="1:86" ht="12.75">
      <c r="A32" s="23"/>
      <c r="B32" s="5"/>
      <c r="C32" s="183" t="str">
        <f>IF(Teilnehmerliste!DI3&lt;&gt;"",Teilnehmerliste!DI3,"")</f>
        <v>00 00 000 / 000 / 000 / 00</v>
      </c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9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2"/>
      <c r="BR32" s="23"/>
      <c r="BS32" s="23"/>
      <c r="BT32" s="23"/>
      <c r="BU32" s="23"/>
      <c r="BV32" s="23"/>
      <c r="BW32" s="23"/>
      <c r="BX32" s="23"/>
      <c r="BY32" s="35"/>
      <c r="BZ32" s="35"/>
      <c r="CA32" s="35"/>
      <c r="CB32" s="35"/>
      <c r="CC32" s="35"/>
      <c r="CD32" s="35"/>
      <c r="CE32" s="35"/>
      <c r="CF32" s="23"/>
      <c r="CG32" s="23"/>
      <c r="CH32" s="23"/>
    </row>
    <row r="33" spans="1:86" ht="12.75">
      <c r="A33" s="23"/>
      <c r="B33" s="5"/>
      <c r="C33" s="179" t="s">
        <v>41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7"/>
      <c r="AJ33" s="186" t="s">
        <v>16</v>
      </c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5"/>
      <c r="BR33" s="23"/>
      <c r="BS33" s="23"/>
      <c r="BT33" s="23"/>
      <c r="BU33" s="23"/>
      <c r="BV33" s="23"/>
      <c r="BW33" s="23"/>
      <c r="BX33" s="23"/>
      <c r="BY33" s="35"/>
      <c r="BZ33" s="35"/>
      <c r="CA33" s="35"/>
      <c r="CB33" s="35"/>
      <c r="CC33" s="35"/>
      <c r="CD33" s="35"/>
      <c r="CE33" s="35"/>
      <c r="CF33" s="23"/>
      <c r="CG33" s="23"/>
      <c r="CH33" s="23"/>
    </row>
    <row r="34" spans="1:86" ht="12.75">
      <c r="A34" s="23"/>
      <c r="B34" s="5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5"/>
      <c r="BR34" s="23"/>
      <c r="BS34" s="23"/>
      <c r="BT34" s="23"/>
      <c r="BU34" s="23"/>
      <c r="BV34" s="23"/>
      <c r="BW34" s="23"/>
      <c r="BX34" s="23"/>
      <c r="BY34" s="35"/>
      <c r="BZ34" s="35"/>
      <c r="CA34" s="35"/>
      <c r="CB34" s="35"/>
      <c r="CC34" s="35"/>
      <c r="CD34" s="35"/>
      <c r="CE34" s="35"/>
      <c r="CF34" s="23"/>
      <c r="CG34" s="23"/>
      <c r="CH34" s="23"/>
    </row>
    <row r="35" spans="1:86" ht="12.75">
      <c r="A35" s="23"/>
      <c r="B35" s="5"/>
      <c r="C35" s="183" t="str">
        <f>IF(Teilnehmerliste!CF11&lt;&gt;"",Teilnehmerliste!CF11,"")</f>
        <v>DLRG Muster e. V.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5"/>
      <c r="BR35" s="23"/>
      <c r="BS35" s="23"/>
      <c r="BT35" s="23"/>
      <c r="BU35" s="23"/>
      <c r="BV35" s="23"/>
      <c r="BW35" s="23"/>
      <c r="BX35" s="23"/>
      <c r="BY35" s="35"/>
      <c r="BZ35" s="35"/>
      <c r="CA35" s="35"/>
      <c r="CB35" s="35"/>
      <c r="CC35" s="35"/>
      <c r="CD35" s="35"/>
      <c r="CE35" s="35"/>
      <c r="CF35" s="23"/>
      <c r="CG35" s="23"/>
      <c r="CH35" s="23"/>
    </row>
    <row r="36" spans="1:86" ht="12.75">
      <c r="A36" s="23"/>
      <c r="B36" s="5"/>
      <c r="C36" s="189" t="str">
        <f>IF(Teilnehmerliste!CF13&lt;&gt;"",Teilnehmerliste!CF13,"")</f>
        <v>Muster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90" t="str">
        <f>IF(Teilnehmerliste!CF15&lt;&gt;"",Teilnehmerliste!CF15,"")</f>
        <v>00.00.0000</v>
      </c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5"/>
      <c r="BR36" s="23"/>
      <c r="BS36" s="23"/>
      <c r="BT36" s="23"/>
      <c r="BU36" s="23"/>
      <c r="BV36" s="23"/>
      <c r="BW36" s="23"/>
      <c r="BX36" s="23"/>
      <c r="BY36" s="35"/>
      <c r="BZ36" s="35"/>
      <c r="CA36" s="35"/>
      <c r="CB36" s="35"/>
      <c r="CC36" s="35"/>
      <c r="CD36" s="35"/>
      <c r="CE36" s="35"/>
      <c r="CF36" s="23"/>
      <c r="CG36" s="23"/>
      <c r="CH36" s="23"/>
    </row>
    <row r="37" spans="1:86" ht="12.75">
      <c r="A37" s="23"/>
      <c r="B37" s="5"/>
      <c r="C37" s="179" t="s">
        <v>42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5" t="s">
        <v>11</v>
      </c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86" t="s">
        <v>43</v>
      </c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5"/>
      <c r="BR37" s="23"/>
      <c r="BS37" s="23"/>
      <c r="BT37" s="23"/>
      <c r="BU37" s="23"/>
      <c r="BV37" s="23"/>
      <c r="BW37" s="23"/>
      <c r="BX37" s="23"/>
      <c r="BY37" s="35"/>
      <c r="BZ37" s="35"/>
      <c r="CA37" s="35"/>
      <c r="CB37" s="35"/>
      <c r="CC37" s="35"/>
      <c r="CD37" s="35"/>
      <c r="CE37" s="35"/>
      <c r="CF37" s="23"/>
      <c r="CG37" s="23"/>
      <c r="CH37" s="23"/>
    </row>
    <row r="38" spans="1:86" ht="6" customHeight="1">
      <c r="A38" s="23"/>
      <c r="B38" s="5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23"/>
      <c r="CG38" s="23"/>
      <c r="CH38" s="23"/>
    </row>
    <row r="39" spans="1:86" ht="15.75" customHeight="1">
      <c r="A39" s="23"/>
      <c r="B39" s="5"/>
      <c r="C39" s="187" t="s">
        <v>17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5"/>
      <c r="BR39" s="35"/>
      <c r="BS39" s="34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23"/>
      <c r="CG39" s="23"/>
      <c r="CH39" s="23"/>
    </row>
    <row r="40" spans="1:86" ht="10.5" customHeight="1">
      <c r="A40" s="23"/>
      <c r="B40" s="5"/>
      <c r="C40" s="172">
        <f>IF(Teilnehmerliste!BN15&lt;&gt;"",BT40,"")</f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5"/>
      <c r="BR40" s="35"/>
      <c r="BS40" s="34"/>
      <c r="BT40" s="35" t="str">
        <f>CONCATENATE("Kennziffer der ermächtigten Ausbildungsstelle gem. BGV/GUV-V A1 – ",Teilnehmerliste!CX15,".")</f>
        <v>Kennziffer der ermächtigten Ausbildungsstelle gem. BGV/GUV-V A1 – .</v>
      </c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23"/>
      <c r="CG40" s="23"/>
      <c r="CH40" s="23"/>
    </row>
    <row r="41" spans="1:86" ht="12.75">
      <c r="A41" s="23"/>
      <c r="B41" s="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23"/>
      <c r="CG41" s="23"/>
      <c r="CH41" s="23"/>
    </row>
    <row r="42" spans="2:86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23"/>
      <c r="CG42" s="23"/>
      <c r="CH42" s="23"/>
    </row>
    <row r="43" spans="70:86" ht="12.75"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</row>
    <row r="44" spans="70:86" ht="12.75"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</row>
    <row r="45" spans="70:86" ht="12.75"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</row>
    <row r="46" spans="70:86" ht="12.75"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</row>
    <row r="47" spans="70:86" ht="12.75"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</row>
    <row r="48" spans="70:86" ht="12.75"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</row>
  </sheetData>
  <sheetProtection password="C703" sheet="1" objects="1" scenarios="1" selectLockedCells="1"/>
  <mergeCells count="47">
    <mergeCell ref="C6:BP7"/>
    <mergeCell ref="C27:BP27"/>
    <mergeCell ref="C17:BP17"/>
    <mergeCell ref="C18:BP18"/>
    <mergeCell ref="C19:BP19"/>
    <mergeCell ref="C20:BP26"/>
    <mergeCell ref="C14:BP14"/>
    <mergeCell ref="C15:BP15"/>
    <mergeCell ref="C16:BP16"/>
    <mergeCell ref="C28:AN28"/>
    <mergeCell ref="AO28:AP28"/>
    <mergeCell ref="AQ28:BC28"/>
    <mergeCell ref="BD28:BP28"/>
    <mergeCell ref="C29:AN29"/>
    <mergeCell ref="AO29:AP29"/>
    <mergeCell ref="AQ29:BC29"/>
    <mergeCell ref="BD29:BP29"/>
    <mergeCell ref="C30:BP30"/>
    <mergeCell ref="C31:AH31"/>
    <mergeCell ref="AJ31:BP31"/>
    <mergeCell ref="C32:AH32"/>
    <mergeCell ref="AJ32:BP32"/>
    <mergeCell ref="C40:BP40"/>
    <mergeCell ref="C41:BP41"/>
    <mergeCell ref="C37:AG37"/>
    <mergeCell ref="AH37:AS37"/>
    <mergeCell ref="AT37:BP37"/>
    <mergeCell ref="C38:BP38"/>
    <mergeCell ref="C39:BP39"/>
    <mergeCell ref="C33:AH33"/>
    <mergeCell ref="AJ33:BP33"/>
    <mergeCell ref="C34:BP34"/>
    <mergeCell ref="C35:AG35"/>
    <mergeCell ref="AH35:AS35"/>
    <mergeCell ref="AT35:BP36"/>
    <mergeCell ref="C36:AG36"/>
    <mergeCell ref="AH36:AS36"/>
    <mergeCell ref="C2:BP2"/>
    <mergeCell ref="C10:BP10"/>
    <mergeCell ref="C13:BP13"/>
    <mergeCell ref="C11:BP11"/>
    <mergeCell ref="C12:BP12"/>
    <mergeCell ref="C3:BP3"/>
    <mergeCell ref="C4:BP4"/>
    <mergeCell ref="C5:BP5"/>
    <mergeCell ref="C8:BP8"/>
    <mergeCell ref="C9:BP9"/>
  </mergeCells>
  <printOptions/>
  <pageMargins left="0.9055118110236221" right="0.5118110236220472" top="0.5905511811023623" bottom="0.5905511811023623" header="0.5118110236220472" footer="0.5118110236220472"/>
  <pageSetup fitToHeight="1" fitToWidth="1" horizontalDpi="600" verticalDpi="600" orientation="portrait" paperSize="11" r:id="rId3"/>
  <legacyDrawing r:id="rId1"/>
  <picture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6">
    <tabColor indexed="40"/>
    <pageSetUpPr fitToPage="1"/>
  </sheetPr>
  <dimension ref="A1:CH48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11.421875" style="20" customWidth="1"/>
    <col min="2" max="2" width="2.7109375" style="20" customWidth="1"/>
    <col min="3" max="68" width="0.85546875" style="20" customWidth="1"/>
    <col min="69" max="69" width="2.7109375" style="20" customWidth="1"/>
    <col min="70" max="70" width="11.421875" style="20" customWidth="1"/>
    <col min="71" max="71" width="6.7109375" style="20" customWidth="1"/>
    <col min="72" max="72" width="7.8515625" style="20" customWidth="1"/>
    <col min="73" max="16384" width="11.421875" style="20" customWidth="1"/>
  </cols>
  <sheetData>
    <row r="1" spans="1:86" ht="12.75">
      <c r="A1" s="23"/>
      <c r="BR1" s="35"/>
      <c r="BS1" s="34" t="str">
        <f>IF(BS2&lt;&gt;"",BS2,"")&amp;IF(BS3&lt;&gt;"",BS3,"")</f>
        <v>TN 11</v>
      </c>
      <c r="BT1" s="34">
        <f>IF(BU1&lt;&gt;0,VLOOKUP(BU1,BS5:BT8,2,FALSE),"")</f>
        <v>1</v>
      </c>
      <c r="BU1" s="34">
        <f>BS5+BS6+BS7+BS8</f>
        <v>1</v>
      </c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23"/>
      <c r="CG1" s="23"/>
      <c r="CH1" s="23"/>
    </row>
    <row r="2" spans="1:86" ht="12.75">
      <c r="A2" s="23"/>
      <c r="B2" s="5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5"/>
      <c r="BR2" s="35"/>
      <c r="BS2" s="34" t="str">
        <f>IF(ISERROR(BT2),"",BT2)</f>
        <v>TN 11</v>
      </c>
      <c r="BT2" s="35" t="str">
        <f ca="1">MID(CELL("Dateiname",$A$1),FIND("]",CELL("Dateiname",$A$1))+1,31)</f>
        <v>TN 11</v>
      </c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23"/>
      <c r="CG2" s="23"/>
      <c r="CH2" s="23"/>
    </row>
    <row r="3" spans="1:86" ht="30">
      <c r="A3" s="23"/>
      <c r="B3" s="5"/>
      <c r="C3" s="191" t="str">
        <f>IF(BT1&lt;&gt;"",VLOOKUP(BT1,BV5:BW8,2,FALSE),"")</f>
        <v>Lehrgangsnachweis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5"/>
      <c r="BR3" s="35"/>
      <c r="BS3" s="34">
        <f>IF(ISERROR(BT3),"",BT3)</f>
      </c>
      <c r="BT3" s="35" t="e">
        <f ca="1">MID(CELL("Dateiname",A1),FIND("#",CELL("Dateiname",A1))+2,31)</f>
        <v>#VALUE!</v>
      </c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23"/>
      <c r="CG3" s="23"/>
      <c r="CH3" s="23"/>
    </row>
    <row r="4" spans="1:86" ht="12.75" customHeight="1">
      <c r="A4" s="23"/>
      <c r="B4" s="5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23"/>
      <c r="CG4" s="23"/>
      <c r="CH4" s="23"/>
    </row>
    <row r="5" spans="1:86" ht="20.25">
      <c r="A5" s="23"/>
      <c r="B5" s="5"/>
      <c r="C5" s="193" t="str">
        <f>IF(BT1&lt;&gt;"",VLOOKUP(BT1,BY5:BZ8,2,FALSE),"")</f>
        <v>Sanitätsausbildung A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5"/>
      <c r="BR5" s="35"/>
      <c r="BS5" s="34">
        <f>IF(Teilnehmerliste!C18&lt;&gt;"",BT5,0)</f>
        <v>1</v>
      </c>
      <c r="BT5" s="34">
        <v>1</v>
      </c>
      <c r="BU5" s="35"/>
      <c r="BV5" s="30">
        <v>1</v>
      </c>
      <c r="BW5" s="31" t="s">
        <v>56</v>
      </c>
      <c r="BX5" s="35"/>
      <c r="BY5" s="30">
        <v>1</v>
      </c>
      <c r="BZ5" s="32" t="s">
        <v>57</v>
      </c>
      <c r="CA5" s="35"/>
      <c r="CB5" s="30">
        <v>1</v>
      </c>
      <c r="CC5" s="32">
        <f>VLOOKUP(BS1,Teilnehmerliste!DI23:Teilnehmerliste!DM42,5,FALSE)</f>
      </c>
      <c r="CD5" s="35"/>
      <c r="CE5" s="35"/>
      <c r="CF5" s="23"/>
      <c r="CG5" s="23"/>
      <c r="CH5" s="23"/>
    </row>
    <row r="6" spans="1:86" ht="10.5" customHeight="1">
      <c r="A6" s="23"/>
      <c r="B6" s="5"/>
      <c r="C6" s="169" t="str">
        <f>IF(BT1&lt;&gt;"",VLOOKUP(BT1,BS12:BT15,2,FALSE),"")</f>
        <v>(Sanitätshelfer)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5"/>
      <c r="BR6" s="35"/>
      <c r="BS6" s="34">
        <f>IF(Teilnehmerliste!AD18&lt;&gt;"",BT6,0)</f>
        <v>0</v>
      </c>
      <c r="BT6" s="34">
        <v>2</v>
      </c>
      <c r="BU6" s="35"/>
      <c r="BV6" s="30">
        <v>2</v>
      </c>
      <c r="BW6" s="31" t="s">
        <v>56</v>
      </c>
      <c r="BX6" s="35"/>
      <c r="BY6" s="30">
        <v>2</v>
      </c>
      <c r="BZ6" s="32" t="s">
        <v>58</v>
      </c>
      <c r="CA6" s="35"/>
      <c r="CB6" s="30">
        <v>2</v>
      </c>
      <c r="CC6" s="32">
        <f>VLOOKUP(BS1,Teilnehmerliste!DI23:Teilnehmerliste!DM42,5,FALSE)</f>
      </c>
      <c r="CD6" s="35"/>
      <c r="CE6" s="35"/>
      <c r="CF6" s="23"/>
      <c r="CG6" s="23"/>
      <c r="CH6" s="23"/>
    </row>
    <row r="7" spans="1:86" ht="15" customHeight="1">
      <c r="A7" s="23"/>
      <c r="B7" s="5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5"/>
      <c r="BR7" s="35"/>
      <c r="BS7" s="34">
        <f>IF(Teilnehmerliste!BE18&lt;&gt;"",BT7,0)</f>
        <v>0</v>
      </c>
      <c r="BT7" s="34">
        <v>3</v>
      </c>
      <c r="BU7" s="35"/>
      <c r="BV7" s="30">
        <v>3</v>
      </c>
      <c r="BW7" s="31" t="s">
        <v>56</v>
      </c>
      <c r="BX7" s="35"/>
      <c r="BY7" s="30">
        <v>3</v>
      </c>
      <c r="BZ7" s="32" t="s">
        <v>59</v>
      </c>
      <c r="CA7" s="35"/>
      <c r="CB7" s="30">
        <v>3</v>
      </c>
      <c r="CC7" s="32">
        <f>VLOOKUP(BS1,Teilnehmerliste!DI23:Teilnehmerliste!DM42,5,FALSE)</f>
      </c>
      <c r="CD7" s="35"/>
      <c r="CE7" s="35"/>
      <c r="CF7" s="23"/>
      <c r="CG7" s="23"/>
      <c r="CH7" s="23"/>
    </row>
    <row r="8" spans="1:86" ht="12.75">
      <c r="A8" s="23"/>
      <c r="B8" s="5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5"/>
      <c r="BR8" s="35"/>
      <c r="BS8" s="34">
        <f>IF(Teilnehmerliste!CF18&lt;&gt;"",BT8,0)</f>
        <v>0</v>
      </c>
      <c r="BT8" s="34">
        <v>4</v>
      </c>
      <c r="BU8" s="35"/>
      <c r="BV8" s="30">
        <v>4</v>
      </c>
      <c r="BW8" s="31" t="s">
        <v>18</v>
      </c>
      <c r="BX8" s="35"/>
      <c r="BY8" s="30">
        <v>4</v>
      </c>
      <c r="BZ8" s="32" t="str">
        <f>CONCATENATE("Sanitätstraining ",Teilnehmerliste!DA18)</f>
        <v>Sanitätstraining </v>
      </c>
      <c r="CA8" s="35"/>
      <c r="CB8" s="30">
        <v>4</v>
      </c>
      <c r="CC8" s="31" t="s">
        <v>62</v>
      </c>
      <c r="CD8" s="35"/>
      <c r="CE8" s="35"/>
      <c r="CF8" s="23"/>
      <c r="CG8" s="23"/>
      <c r="CH8" s="23"/>
    </row>
    <row r="9" spans="1:86" ht="13.5" customHeight="1">
      <c r="A9" s="23"/>
      <c r="B9" s="5"/>
      <c r="C9" s="194">
        <f>IF(BT1&lt;&gt;"",VLOOKUP(BT1,CB5:CC8,2,FALSE),"")</f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23"/>
      <c r="CG9" s="23"/>
      <c r="CH9" s="23"/>
    </row>
    <row r="10" spans="1:86" ht="13.5" customHeight="1">
      <c r="A10" s="23"/>
      <c r="B10" s="5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5"/>
      <c r="BR10" s="35"/>
      <c r="BS10" s="34"/>
      <c r="BT10" s="34"/>
      <c r="BU10" s="35"/>
      <c r="BV10" s="30"/>
      <c r="BW10" s="31"/>
      <c r="BX10" s="35"/>
      <c r="BY10" s="30"/>
      <c r="BZ10" s="32"/>
      <c r="CA10" s="35"/>
      <c r="CB10" s="30"/>
      <c r="CC10" s="31"/>
      <c r="CD10" s="35"/>
      <c r="CE10" s="35"/>
      <c r="CF10" s="23"/>
      <c r="CG10" s="23"/>
      <c r="CH10" s="23"/>
    </row>
    <row r="11" spans="1:86" ht="18">
      <c r="A11" s="23"/>
      <c r="B11" s="5"/>
      <c r="C11" s="174">
        <f>VLOOKUP(BS1,Teilnehmerliste!DI23:DM42,2,FALSE)</f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23"/>
      <c r="CG11" s="23"/>
      <c r="CH11" s="23"/>
    </row>
    <row r="12" spans="1:86" ht="15">
      <c r="A12" s="23"/>
      <c r="B12" s="5"/>
      <c r="C12" s="172" t="s">
        <v>8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5"/>
      <c r="BR12" s="35"/>
      <c r="BS12" s="36">
        <v>1</v>
      </c>
      <c r="BT12" s="32" t="s">
        <v>60</v>
      </c>
      <c r="BU12" s="35"/>
      <c r="BV12" s="35"/>
      <c r="BW12" s="35"/>
      <c r="BX12" s="35"/>
      <c r="BY12" s="35"/>
      <c r="BZ12" s="35"/>
      <c r="CA12" s="35"/>
      <c r="CB12" s="34">
        <v>1</v>
      </c>
      <c r="CC12" s="35" t="s">
        <v>13</v>
      </c>
      <c r="CD12" s="35"/>
      <c r="CE12" s="35"/>
      <c r="CF12" s="23"/>
      <c r="CG12" s="23"/>
      <c r="CH12" s="23"/>
    </row>
    <row r="13" spans="1:86" ht="12.75">
      <c r="A13" s="23"/>
      <c r="B13" s="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5"/>
      <c r="BR13" s="35"/>
      <c r="BS13" s="30">
        <v>2</v>
      </c>
      <c r="BT13" s="32" t="s">
        <v>61</v>
      </c>
      <c r="BU13" s="35"/>
      <c r="BV13" s="35"/>
      <c r="BW13" s="35"/>
      <c r="BX13" s="35"/>
      <c r="BY13" s="35"/>
      <c r="BZ13" s="35"/>
      <c r="CA13" s="35"/>
      <c r="CB13" s="34">
        <v>2</v>
      </c>
      <c r="CC13" s="35" t="s">
        <v>13</v>
      </c>
      <c r="CD13" s="35"/>
      <c r="CE13" s="35"/>
      <c r="CF13" s="23"/>
      <c r="CG13" s="23"/>
      <c r="CH13" s="23"/>
    </row>
    <row r="14" spans="1:86" ht="18">
      <c r="A14" s="23"/>
      <c r="B14" s="5"/>
      <c r="C14" s="174">
        <f>VLOOKUP(BS1,Teilnehmerliste!DI23:DM42,3,FALSE)</f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5"/>
      <c r="BR14" s="35"/>
      <c r="BS14" s="30">
        <v>3</v>
      </c>
      <c r="BT14" s="32" t="s">
        <v>86</v>
      </c>
      <c r="BU14" s="35"/>
      <c r="BV14" s="35"/>
      <c r="BW14" s="35"/>
      <c r="BX14" s="35"/>
      <c r="BY14" s="35"/>
      <c r="BZ14" s="35"/>
      <c r="CA14" s="35"/>
      <c r="CB14" s="34">
        <v>3</v>
      </c>
      <c r="CC14" s="35" t="s">
        <v>13</v>
      </c>
      <c r="CD14" s="35"/>
      <c r="CE14" s="35"/>
      <c r="CF14" s="23"/>
      <c r="CG14" s="23"/>
      <c r="CH14" s="23"/>
    </row>
    <row r="15" spans="1:86" ht="12.75">
      <c r="A15" s="23"/>
      <c r="B15" s="5"/>
      <c r="C15" s="175" t="s">
        <v>9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5"/>
      <c r="BR15" s="35"/>
      <c r="BS15" s="30">
        <v>4</v>
      </c>
      <c r="BT15" s="42" t="e">
        <f>CONCATENATE("Die Fortbildung ist gültig bis ",TEXT(Teilnehmerliste!AU15,"TT.MM.JJJJ"))</f>
        <v>#VALUE!</v>
      </c>
      <c r="BU15" s="35"/>
      <c r="BV15" s="35"/>
      <c r="BW15" s="35"/>
      <c r="BX15" s="35"/>
      <c r="BY15" s="35"/>
      <c r="BZ15" s="35"/>
      <c r="CA15" s="35"/>
      <c r="CB15" s="34">
        <v>4</v>
      </c>
      <c r="CC15" s="35" t="s">
        <v>44</v>
      </c>
      <c r="CD15" s="35"/>
      <c r="CE15" s="35"/>
      <c r="CF15" s="23"/>
      <c r="CG15" s="23"/>
      <c r="CH15" s="23"/>
    </row>
    <row r="16" spans="1:86" ht="12.75">
      <c r="A16" s="23"/>
      <c r="B16" s="5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23"/>
      <c r="CG16" s="23"/>
      <c r="CH16" s="23"/>
    </row>
    <row r="17" spans="1:86" ht="18">
      <c r="A17" s="23"/>
      <c r="B17" s="5"/>
      <c r="C17" s="171">
        <f>VLOOKUP(BS1,Teilnehmerliste!DI23:DM42,4,FALSE)</f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23"/>
      <c r="CG17" s="23"/>
      <c r="CH17" s="23"/>
    </row>
    <row r="18" spans="1:86" ht="12.75">
      <c r="A18" s="23"/>
      <c r="B18" s="5"/>
      <c r="C18" s="172" t="s">
        <v>10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5"/>
      <c r="BR18" s="35"/>
      <c r="BS18" s="30"/>
      <c r="BT18" s="32"/>
      <c r="BU18" s="35"/>
      <c r="BV18" s="30"/>
      <c r="BW18" s="31"/>
      <c r="BX18" s="35"/>
      <c r="BY18" s="34"/>
      <c r="BZ18" s="35"/>
      <c r="CA18" s="35"/>
      <c r="CB18" s="35"/>
      <c r="CC18" s="35"/>
      <c r="CD18" s="35"/>
      <c r="CE18" s="35"/>
      <c r="CF18" s="23"/>
      <c r="CG18" s="23"/>
      <c r="CH18" s="23"/>
    </row>
    <row r="19" spans="1:86" ht="12.75">
      <c r="A19" s="23"/>
      <c r="B19" s="5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5"/>
      <c r="BR19" s="35"/>
      <c r="BS19" s="30"/>
      <c r="BT19" s="32"/>
      <c r="BU19" s="35"/>
      <c r="BV19" s="30"/>
      <c r="BW19" s="31"/>
      <c r="BX19" s="35"/>
      <c r="BY19" s="34"/>
      <c r="BZ19" s="35"/>
      <c r="CA19" s="35"/>
      <c r="CB19" s="35"/>
      <c r="CC19" s="35"/>
      <c r="CD19" s="35"/>
      <c r="CE19" s="35"/>
      <c r="CF19" s="23"/>
      <c r="CG19" s="23"/>
      <c r="CH19" s="23"/>
    </row>
    <row r="20" spans="1:86" ht="12.75" customHeight="1">
      <c r="A20" s="23"/>
      <c r="B20" s="5"/>
      <c r="C20" s="173" t="str">
        <f>IF(BT1&lt;&gt;"",VLOOKUP(BT1,Teilnehmerliste!DL49:DM52,2,FALSE),"")</f>
        <v>hat die Sanitätsausbildung A mit 
mindestens 24 Unterrichtseinheiten (UE)
am 00.00.0000 erfolgreich abgeschlossen.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5"/>
      <c r="BR20" s="35"/>
      <c r="BS20" s="30"/>
      <c r="BT20" s="32"/>
      <c r="BU20" s="35"/>
      <c r="BV20" s="30"/>
      <c r="BW20" s="31"/>
      <c r="BX20" s="35"/>
      <c r="BY20" s="34"/>
      <c r="BZ20" s="35"/>
      <c r="CA20" s="35"/>
      <c r="CB20" s="35"/>
      <c r="CC20" s="35"/>
      <c r="CD20" s="35"/>
      <c r="CE20" s="35"/>
      <c r="CF20" s="23"/>
      <c r="CG20" s="23"/>
      <c r="CH20" s="23"/>
    </row>
    <row r="21" spans="1:86" ht="12.75" customHeight="1">
      <c r="A21" s="23"/>
      <c r="B21" s="5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5"/>
      <c r="BR21" s="35"/>
      <c r="BS21" s="30"/>
      <c r="BT21" s="32"/>
      <c r="BU21" s="35"/>
      <c r="BV21" s="30"/>
      <c r="BW21" s="31"/>
      <c r="BX21" s="35"/>
      <c r="BY21" s="34"/>
      <c r="BZ21" s="35"/>
      <c r="CA21" s="35"/>
      <c r="CB21" s="35"/>
      <c r="CC21" s="35"/>
      <c r="CD21" s="35"/>
      <c r="CE21" s="35"/>
      <c r="CF21" s="23"/>
      <c r="CG21" s="23"/>
      <c r="CH21" s="23"/>
    </row>
    <row r="22" spans="1:86" ht="12.75" customHeight="1">
      <c r="A22" s="23"/>
      <c r="B22" s="5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5"/>
      <c r="BR22" s="35"/>
      <c r="BS22" s="34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23"/>
      <c r="CG22" s="23"/>
      <c r="CH22" s="23"/>
    </row>
    <row r="23" spans="1:86" ht="12.75" customHeight="1">
      <c r="A23" s="23"/>
      <c r="B23" s="5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5"/>
      <c r="BR23" s="23"/>
      <c r="BS23" s="23"/>
      <c r="BT23" s="23"/>
      <c r="BU23" s="23"/>
      <c r="BV23" s="23"/>
      <c r="BW23" s="23"/>
      <c r="BX23" s="23"/>
      <c r="BY23" s="35"/>
      <c r="BZ23" s="35"/>
      <c r="CA23" s="35"/>
      <c r="CB23" s="35"/>
      <c r="CC23" s="35"/>
      <c r="CD23" s="35"/>
      <c r="CE23" s="35"/>
      <c r="CF23" s="23"/>
      <c r="CG23" s="23"/>
      <c r="CH23" s="23"/>
    </row>
    <row r="24" spans="1:86" ht="12.75" customHeight="1">
      <c r="A24" s="23"/>
      <c r="B24" s="5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5"/>
      <c r="BR24" s="23"/>
      <c r="BS24" s="23"/>
      <c r="BT24" s="23"/>
      <c r="BU24" s="23"/>
      <c r="BV24" s="23"/>
      <c r="BW24" s="23"/>
      <c r="BX24" s="23"/>
      <c r="BY24" s="35"/>
      <c r="BZ24" s="35"/>
      <c r="CA24" s="35"/>
      <c r="CB24" s="35"/>
      <c r="CC24" s="35"/>
      <c r="CD24" s="35"/>
      <c r="CE24" s="35"/>
      <c r="CF24" s="23"/>
      <c r="CG24" s="23"/>
      <c r="CH24" s="23"/>
    </row>
    <row r="25" spans="1:86" ht="12.75" customHeight="1">
      <c r="A25" s="23"/>
      <c r="B25" s="5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5"/>
      <c r="BR25" s="23"/>
      <c r="BS25" s="23"/>
      <c r="BT25" s="23"/>
      <c r="BU25" s="23"/>
      <c r="BV25" s="23"/>
      <c r="BW25" s="23"/>
      <c r="BX25" s="23"/>
      <c r="BY25" s="35"/>
      <c r="BZ25" s="35"/>
      <c r="CA25" s="35"/>
      <c r="CB25" s="35"/>
      <c r="CC25" s="35"/>
      <c r="CD25" s="35"/>
      <c r="CE25" s="35"/>
      <c r="CF25" s="23"/>
      <c r="CG25" s="23"/>
      <c r="CH25" s="23"/>
    </row>
    <row r="26" spans="1:86" ht="12.75">
      <c r="A26" s="23"/>
      <c r="B26" s="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5"/>
      <c r="BR26" s="23"/>
      <c r="BS26" s="23"/>
      <c r="BT26" s="23"/>
      <c r="BU26" s="23"/>
      <c r="BV26" s="23"/>
      <c r="BW26" s="23"/>
      <c r="BX26" s="23"/>
      <c r="BY26" s="35"/>
      <c r="BZ26" s="35"/>
      <c r="CA26" s="35"/>
      <c r="CB26" s="35"/>
      <c r="CC26" s="35"/>
      <c r="CD26" s="35"/>
      <c r="CE26" s="35"/>
      <c r="CF26" s="23"/>
      <c r="CG26" s="23"/>
      <c r="CH26" s="23"/>
    </row>
    <row r="27" spans="1:86" ht="12.75">
      <c r="A27" s="23"/>
      <c r="B27" s="5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1"/>
      <c r="BR27" s="23"/>
      <c r="BS27" s="23"/>
      <c r="BT27" s="23"/>
      <c r="BU27" s="23"/>
      <c r="BV27" s="23"/>
      <c r="BW27" s="23"/>
      <c r="BX27" s="23"/>
      <c r="BY27" s="35"/>
      <c r="BZ27" s="35"/>
      <c r="CA27" s="35"/>
      <c r="CB27" s="35"/>
      <c r="CC27" s="35"/>
      <c r="CD27" s="35"/>
      <c r="CE27" s="35"/>
      <c r="CF27" s="23"/>
      <c r="CG27" s="23"/>
      <c r="CH27" s="23"/>
    </row>
    <row r="28" spans="1:86" ht="12.75">
      <c r="A28" s="23"/>
      <c r="B28" s="5"/>
      <c r="C28" s="176" t="str">
        <f>IF(Teilnehmerliste!C15&lt;&gt;"",Teilnehmerliste!C15&amp;" "&amp;Teilnehmerliste!L15,"")</f>
        <v>00000 Muster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09"/>
      <c r="AP28" s="109"/>
      <c r="AQ28" s="177" t="str">
        <f>IF(Teilnehmerliste!C13&lt;&gt;"",Teilnehmerliste!C13,"")</f>
        <v>00.00.0000</v>
      </c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8" t="str">
        <f>IF(Teilnehmerliste!V13&lt;&gt;"",Teilnehmerliste!V13,"")</f>
        <v>00.00.0000</v>
      </c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2"/>
      <c r="BR28" s="23"/>
      <c r="BS28" s="23"/>
      <c r="BT28" s="23"/>
      <c r="BU28" s="23"/>
      <c r="BV28" s="23"/>
      <c r="BW28" s="23"/>
      <c r="BX28" s="23"/>
      <c r="BY28" s="35"/>
      <c r="BZ28" s="35"/>
      <c r="CA28" s="35"/>
      <c r="CB28" s="35"/>
      <c r="CC28" s="35"/>
      <c r="CD28" s="35"/>
      <c r="CE28" s="35"/>
      <c r="CF28" s="23"/>
      <c r="CG28" s="23"/>
      <c r="CH28" s="23"/>
    </row>
    <row r="29" spans="1:86" ht="12.75">
      <c r="A29" s="23"/>
      <c r="B29" s="5"/>
      <c r="C29" s="179" t="str">
        <f>IF(BT1&lt;&gt;"",VLOOKUP(BT1,CB12:CC15,2,FALSE),"")</f>
        <v>Lehrgangsort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5"/>
      <c r="AP29" s="175"/>
      <c r="AQ29" s="175" t="s">
        <v>14</v>
      </c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 t="s">
        <v>15</v>
      </c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2"/>
      <c r="BR29" s="23"/>
      <c r="BS29" s="23"/>
      <c r="BT29" s="23"/>
      <c r="BU29" s="23"/>
      <c r="BV29" s="23"/>
      <c r="BW29" s="23"/>
      <c r="BX29" s="23"/>
      <c r="BY29" s="35"/>
      <c r="BZ29" s="35"/>
      <c r="CA29" s="35"/>
      <c r="CB29" s="35"/>
      <c r="CC29" s="35"/>
      <c r="CD29" s="35"/>
      <c r="CE29" s="35"/>
      <c r="CF29" s="23"/>
      <c r="CG29" s="23"/>
      <c r="CH29" s="23"/>
    </row>
    <row r="30" spans="1:86" ht="12.75">
      <c r="A30" s="23"/>
      <c r="B30" s="5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0"/>
      <c r="BR30" s="23"/>
      <c r="BS30" s="23"/>
      <c r="BT30" s="23"/>
      <c r="BU30" s="23"/>
      <c r="BV30" s="23"/>
      <c r="BW30" s="23"/>
      <c r="BX30" s="23"/>
      <c r="BY30" s="35"/>
      <c r="BZ30" s="35"/>
      <c r="CA30" s="35"/>
      <c r="CB30" s="35"/>
      <c r="CC30" s="35"/>
      <c r="CD30" s="35"/>
      <c r="CE30" s="35"/>
      <c r="CF30" s="23"/>
      <c r="CG30" s="23"/>
      <c r="CH30" s="23"/>
    </row>
    <row r="31" spans="1:86" ht="12.75">
      <c r="A31" s="23"/>
      <c r="B31" s="5"/>
      <c r="C31" s="181" t="str">
        <f>IF(Teilnehmerliste!AN9&lt;&gt;"",Teilnehmerliste!AN9,"")</f>
        <v>Max Mustermann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8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2"/>
      <c r="BR31" s="23"/>
      <c r="BS31" s="23"/>
      <c r="BT31" s="23"/>
      <c r="BU31" s="23"/>
      <c r="BV31" s="23"/>
      <c r="BW31" s="23"/>
      <c r="BX31" s="23"/>
      <c r="BY31" s="35"/>
      <c r="BZ31" s="35"/>
      <c r="CA31" s="35"/>
      <c r="CB31" s="35"/>
      <c r="CC31" s="35"/>
      <c r="CD31" s="35"/>
      <c r="CE31" s="35"/>
      <c r="CF31" s="23"/>
      <c r="CG31" s="23"/>
      <c r="CH31" s="23"/>
    </row>
    <row r="32" spans="1:86" ht="12.75">
      <c r="A32" s="23"/>
      <c r="B32" s="5"/>
      <c r="C32" s="183" t="str">
        <f>IF(Teilnehmerliste!DI3&lt;&gt;"",Teilnehmerliste!DI3,"")</f>
        <v>00 00 000 / 000 / 000 / 00</v>
      </c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9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2"/>
      <c r="BR32" s="23"/>
      <c r="BS32" s="23"/>
      <c r="BT32" s="23"/>
      <c r="BU32" s="23"/>
      <c r="BV32" s="23"/>
      <c r="BW32" s="23"/>
      <c r="BX32" s="23"/>
      <c r="BY32" s="35"/>
      <c r="BZ32" s="35"/>
      <c r="CA32" s="35"/>
      <c r="CB32" s="35"/>
      <c r="CC32" s="35"/>
      <c r="CD32" s="35"/>
      <c r="CE32" s="35"/>
      <c r="CF32" s="23"/>
      <c r="CG32" s="23"/>
      <c r="CH32" s="23"/>
    </row>
    <row r="33" spans="1:86" ht="12.75">
      <c r="A33" s="23"/>
      <c r="B33" s="5"/>
      <c r="C33" s="179" t="s">
        <v>41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7"/>
      <c r="AJ33" s="186" t="s">
        <v>16</v>
      </c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5"/>
      <c r="BR33" s="23"/>
      <c r="BS33" s="23"/>
      <c r="BT33" s="23"/>
      <c r="BU33" s="23"/>
      <c r="BV33" s="23"/>
      <c r="BW33" s="23"/>
      <c r="BX33" s="23"/>
      <c r="BY33" s="35"/>
      <c r="BZ33" s="35"/>
      <c r="CA33" s="35"/>
      <c r="CB33" s="35"/>
      <c r="CC33" s="35"/>
      <c r="CD33" s="35"/>
      <c r="CE33" s="35"/>
      <c r="CF33" s="23"/>
      <c r="CG33" s="23"/>
      <c r="CH33" s="23"/>
    </row>
    <row r="34" spans="1:86" ht="12.75">
      <c r="A34" s="23"/>
      <c r="B34" s="5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5"/>
      <c r="BR34" s="23"/>
      <c r="BS34" s="23"/>
      <c r="BT34" s="23"/>
      <c r="BU34" s="23"/>
      <c r="BV34" s="23"/>
      <c r="BW34" s="23"/>
      <c r="BX34" s="23"/>
      <c r="BY34" s="35"/>
      <c r="BZ34" s="35"/>
      <c r="CA34" s="35"/>
      <c r="CB34" s="35"/>
      <c r="CC34" s="35"/>
      <c r="CD34" s="35"/>
      <c r="CE34" s="35"/>
      <c r="CF34" s="23"/>
      <c r="CG34" s="23"/>
      <c r="CH34" s="23"/>
    </row>
    <row r="35" spans="1:86" ht="12.75">
      <c r="A35" s="23"/>
      <c r="B35" s="5"/>
      <c r="C35" s="183" t="str">
        <f>IF(Teilnehmerliste!CF11&lt;&gt;"",Teilnehmerliste!CF11,"")</f>
        <v>DLRG Muster e. V.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5"/>
      <c r="BR35" s="23"/>
      <c r="BS35" s="23"/>
      <c r="BT35" s="23"/>
      <c r="BU35" s="23"/>
      <c r="BV35" s="23"/>
      <c r="BW35" s="23"/>
      <c r="BX35" s="23"/>
      <c r="BY35" s="35"/>
      <c r="BZ35" s="35"/>
      <c r="CA35" s="35"/>
      <c r="CB35" s="35"/>
      <c r="CC35" s="35"/>
      <c r="CD35" s="35"/>
      <c r="CE35" s="35"/>
      <c r="CF35" s="23"/>
      <c r="CG35" s="23"/>
      <c r="CH35" s="23"/>
    </row>
    <row r="36" spans="1:86" ht="12.75">
      <c r="A36" s="23"/>
      <c r="B36" s="5"/>
      <c r="C36" s="189" t="str">
        <f>IF(Teilnehmerliste!CF13&lt;&gt;"",Teilnehmerliste!CF13,"")</f>
        <v>Muster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90" t="str">
        <f>IF(Teilnehmerliste!CF15&lt;&gt;"",Teilnehmerliste!CF15,"")</f>
        <v>00.00.0000</v>
      </c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5"/>
      <c r="BR36" s="23"/>
      <c r="BS36" s="23"/>
      <c r="BT36" s="23"/>
      <c r="BU36" s="23"/>
      <c r="BV36" s="23"/>
      <c r="BW36" s="23"/>
      <c r="BX36" s="23"/>
      <c r="BY36" s="35"/>
      <c r="BZ36" s="35"/>
      <c r="CA36" s="35"/>
      <c r="CB36" s="35"/>
      <c r="CC36" s="35"/>
      <c r="CD36" s="35"/>
      <c r="CE36" s="35"/>
      <c r="CF36" s="23"/>
      <c r="CG36" s="23"/>
      <c r="CH36" s="23"/>
    </row>
    <row r="37" spans="1:86" ht="12.75">
      <c r="A37" s="23"/>
      <c r="B37" s="5"/>
      <c r="C37" s="179" t="s">
        <v>42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5" t="s">
        <v>11</v>
      </c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86" t="s">
        <v>43</v>
      </c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5"/>
      <c r="BR37" s="23"/>
      <c r="BS37" s="23"/>
      <c r="BT37" s="23"/>
      <c r="BU37" s="23"/>
      <c r="BV37" s="23"/>
      <c r="BW37" s="23"/>
      <c r="BX37" s="23"/>
      <c r="BY37" s="35"/>
      <c r="BZ37" s="35"/>
      <c r="CA37" s="35"/>
      <c r="CB37" s="35"/>
      <c r="CC37" s="35"/>
      <c r="CD37" s="35"/>
      <c r="CE37" s="35"/>
      <c r="CF37" s="23"/>
      <c r="CG37" s="23"/>
      <c r="CH37" s="23"/>
    </row>
    <row r="38" spans="1:86" ht="6" customHeight="1">
      <c r="A38" s="23"/>
      <c r="B38" s="5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23"/>
      <c r="CG38" s="23"/>
      <c r="CH38" s="23"/>
    </row>
    <row r="39" spans="1:86" ht="15.75" customHeight="1">
      <c r="A39" s="23"/>
      <c r="B39" s="5"/>
      <c r="C39" s="187" t="s">
        <v>17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5"/>
      <c r="BR39" s="35"/>
      <c r="BS39" s="34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23"/>
      <c r="CG39" s="23"/>
      <c r="CH39" s="23"/>
    </row>
    <row r="40" spans="1:86" ht="10.5" customHeight="1">
      <c r="A40" s="23"/>
      <c r="B40" s="5"/>
      <c r="C40" s="172">
        <f>IF(Teilnehmerliste!BN15&lt;&gt;"",BT40,"")</f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5"/>
      <c r="BR40" s="35"/>
      <c r="BS40" s="34"/>
      <c r="BT40" s="35" t="str">
        <f>CONCATENATE("Kennziffer der ermächtigten Ausbildungsstelle gem. BGV/GUV-V A1 – ",Teilnehmerliste!CX15,".")</f>
        <v>Kennziffer der ermächtigten Ausbildungsstelle gem. BGV/GUV-V A1 – .</v>
      </c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23"/>
      <c r="CG40" s="23"/>
      <c r="CH40" s="23"/>
    </row>
    <row r="41" spans="1:86" ht="12.75">
      <c r="A41" s="23"/>
      <c r="B41" s="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23"/>
      <c r="CG41" s="23"/>
      <c r="CH41" s="23"/>
    </row>
    <row r="42" spans="2:86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23"/>
      <c r="CG42" s="23"/>
      <c r="CH42" s="23"/>
    </row>
    <row r="43" spans="70:86" ht="12.75"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</row>
    <row r="44" spans="70:86" ht="12.75"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</row>
    <row r="45" spans="70:86" ht="12.75"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</row>
    <row r="46" spans="70:86" ht="12.75"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</row>
    <row r="47" spans="70:86" ht="12.75"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</row>
    <row r="48" spans="70:86" ht="12.75"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</row>
  </sheetData>
  <sheetProtection password="C703" sheet="1" objects="1" scenarios="1" selectLockedCells="1"/>
  <mergeCells count="47">
    <mergeCell ref="C2:BP2"/>
    <mergeCell ref="C10:BP10"/>
    <mergeCell ref="C13:BP13"/>
    <mergeCell ref="C11:BP11"/>
    <mergeCell ref="C12:BP12"/>
    <mergeCell ref="C3:BP3"/>
    <mergeCell ref="C4:BP4"/>
    <mergeCell ref="C5:BP5"/>
    <mergeCell ref="C8:BP8"/>
    <mergeCell ref="C9:BP9"/>
    <mergeCell ref="C33:AH33"/>
    <mergeCell ref="AJ33:BP33"/>
    <mergeCell ref="C34:BP34"/>
    <mergeCell ref="C35:AG35"/>
    <mergeCell ref="AH35:AS35"/>
    <mergeCell ref="AT35:BP36"/>
    <mergeCell ref="C36:AG36"/>
    <mergeCell ref="AH36:AS36"/>
    <mergeCell ref="C40:BP40"/>
    <mergeCell ref="C41:BP41"/>
    <mergeCell ref="C37:AG37"/>
    <mergeCell ref="AH37:AS37"/>
    <mergeCell ref="AT37:BP37"/>
    <mergeCell ref="C38:BP38"/>
    <mergeCell ref="C39:BP39"/>
    <mergeCell ref="C30:BP30"/>
    <mergeCell ref="C31:AH31"/>
    <mergeCell ref="AJ31:BP31"/>
    <mergeCell ref="C32:AH32"/>
    <mergeCell ref="AJ32:BP32"/>
    <mergeCell ref="C29:AN29"/>
    <mergeCell ref="AO29:AP29"/>
    <mergeCell ref="AQ29:BC29"/>
    <mergeCell ref="BD29:BP29"/>
    <mergeCell ref="C28:AN28"/>
    <mergeCell ref="AO28:AP28"/>
    <mergeCell ref="AQ28:BC28"/>
    <mergeCell ref="BD28:BP28"/>
    <mergeCell ref="C6:BP7"/>
    <mergeCell ref="C27:BP27"/>
    <mergeCell ref="C17:BP17"/>
    <mergeCell ref="C18:BP18"/>
    <mergeCell ref="C19:BP19"/>
    <mergeCell ref="C20:BP26"/>
    <mergeCell ref="C14:BP14"/>
    <mergeCell ref="C15:BP15"/>
    <mergeCell ref="C16:BP16"/>
  </mergeCells>
  <printOptions/>
  <pageMargins left="0.9055118110236221" right="0.5118110236220472" top="0.5905511811023623" bottom="0.5905511811023623" header="0.5118110236220472" footer="0.5118110236220472"/>
  <pageSetup fitToHeight="1" fitToWidth="1" horizontalDpi="600" verticalDpi="600" orientation="portrait" paperSize="11" r:id="rId3"/>
  <legacyDrawing r:id="rId1"/>
  <picture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7">
    <tabColor indexed="40"/>
    <pageSetUpPr fitToPage="1"/>
  </sheetPr>
  <dimension ref="A1:CH48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11.421875" style="20" customWidth="1"/>
    <col min="2" max="2" width="2.7109375" style="20" customWidth="1"/>
    <col min="3" max="68" width="0.85546875" style="20" customWidth="1"/>
    <col min="69" max="69" width="2.7109375" style="20" customWidth="1"/>
    <col min="70" max="70" width="11.421875" style="20" customWidth="1"/>
    <col min="71" max="71" width="6.7109375" style="20" customWidth="1"/>
    <col min="72" max="72" width="7.8515625" style="20" customWidth="1"/>
    <col min="73" max="16384" width="11.421875" style="20" customWidth="1"/>
  </cols>
  <sheetData>
    <row r="1" spans="1:86" ht="12.75">
      <c r="A1" s="23"/>
      <c r="BR1" s="35"/>
      <c r="BS1" s="34" t="str">
        <f>IF(BS2&lt;&gt;"",BS2,"")&amp;IF(BS3&lt;&gt;"",BS3,"")</f>
        <v>TN 12</v>
      </c>
      <c r="BT1" s="34">
        <f>IF(BU1&lt;&gt;0,VLOOKUP(BU1,BS5:BT8,2,FALSE),"")</f>
        <v>1</v>
      </c>
      <c r="BU1" s="34">
        <f>BS5+BS6+BS7+BS8</f>
        <v>1</v>
      </c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23"/>
      <c r="CG1" s="23"/>
      <c r="CH1" s="23"/>
    </row>
    <row r="2" spans="1:86" ht="12.75">
      <c r="A2" s="23"/>
      <c r="B2" s="5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5"/>
      <c r="BR2" s="35"/>
      <c r="BS2" s="34" t="str">
        <f>IF(ISERROR(BT2),"",BT2)</f>
        <v>TN 12</v>
      </c>
      <c r="BT2" s="35" t="str">
        <f ca="1">MID(CELL("Dateiname",$A$1),FIND("]",CELL("Dateiname",$A$1))+1,31)</f>
        <v>TN 12</v>
      </c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23"/>
      <c r="CG2" s="23"/>
      <c r="CH2" s="23"/>
    </row>
    <row r="3" spans="1:86" ht="30">
      <c r="A3" s="23"/>
      <c r="B3" s="5"/>
      <c r="C3" s="191" t="str">
        <f>IF(BT1&lt;&gt;"",VLOOKUP(BT1,BV5:BW8,2,FALSE),"")</f>
        <v>Lehrgangsnachweis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5"/>
      <c r="BR3" s="35"/>
      <c r="BS3" s="34">
        <f>IF(ISERROR(BT3),"",BT3)</f>
      </c>
      <c r="BT3" s="35" t="e">
        <f ca="1">MID(CELL("Dateiname",A1),FIND("#",CELL("Dateiname",A1))+2,31)</f>
        <v>#VALUE!</v>
      </c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23"/>
      <c r="CG3" s="23"/>
      <c r="CH3" s="23"/>
    </row>
    <row r="4" spans="1:86" ht="12.75" customHeight="1">
      <c r="A4" s="23"/>
      <c r="B4" s="5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23"/>
      <c r="CG4" s="23"/>
      <c r="CH4" s="23"/>
    </row>
    <row r="5" spans="1:86" ht="20.25">
      <c r="A5" s="23"/>
      <c r="B5" s="5"/>
      <c r="C5" s="193" t="str">
        <f>IF(BT1&lt;&gt;"",VLOOKUP(BT1,BY5:BZ8,2,FALSE),"")</f>
        <v>Sanitätsausbildung A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5"/>
      <c r="BR5" s="35"/>
      <c r="BS5" s="34">
        <f>IF(Teilnehmerliste!C18&lt;&gt;"",BT5,0)</f>
        <v>1</v>
      </c>
      <c r="BT5" s="34">
        <v>1</v>
      </c>
      <c r="BU5" s="35"/>
      <c r="BV5" s="30">
        <v>1</v>
      </c>
      <c r="BW5" s="31" t="s">
        <v>56</v>
      </c>
      <c r="BX5" s="35"/>
      <c r="BY5" s="30">
        <v>1</v>
      </c>
      <c r="BZ5" s="32" t="s">
        <v>57</v>
      </c>
      <c r="CA5" s="35"/>
      <c r="CB5" s="30">
        <v>1</v>
      </c>
      <c r="CC5" s="32">
        <f>VLOOKUP(BS1,Teilnehmerliste!DI23:Teilnehmerliste!DM42,5,FALSE)</f>
      </c>
      <c r="CD5" s="35"/>
      <c r="CE5" s="35"/>
      <c r="CF5" s="23"/>
      <c r="CG5" s="23"/>
      <c r="CH5" s="23"/>
    </row>
    <row r="6" spans="1:86" ht="10.5" customHeight="1">
      <c r="A6" s="23"/>
      <c r="B6" s="5"/>
      <c r="C6" s="169" t="str">
        <f>IF(BT1&lt;&gt;"",VLOOKUP(BT1,BS12:BT15,2,FALSE),"")</f>
        <v>(Sanitätshelfer)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5"/>
      <c r="BR6" s="35"/>
      <c r="BS6" s="34">
        <f>IF(Teilnehmerliste!AD18&lt;&gt;"",BT6,0)</f>
        <v>0</v>
      </c>
      <c r="BT6" s="34">
        <v>2</v>
      </c>
      <c r="BU6" s="35"/>
      <c r="BV6" s="30">
        <v>2</v>
      </c>
      <c r="BW6" s="31" t="s">
        <v>56</v>
      </c>
      <c r="BX6" s="35"/>
      <c r="BY6" s="30">
        <v>2</v>
      </c>
      <c r="BZ6" s="32" t="s">
        <v>58</v>
      </c>
      <c r="CA6" s="35"/>
      <c r="CB6" s="30">
        <v>2</v>
      </c>
      <c r="CC6" s="32">
        <f>VLOOKUP(BS1,Teilnehmerliste!DI23:Teilnehmerliste!DM42,5,FALSE)</f>
      </c>
      <c r="CD6" s="35"/>
      <c r="CE6" s="35"/>
      <c r="CF6" s="23"/>
      <c r="CG6" s="23"/>
      <c r="CH6" s="23"/>
    </row>
    <row r="7" spans="1:86" ht="15" customHeight="1">
      <c r="A7" s="23"/>
      <c r="B7" s="5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5"/>
      <c r="BR7" s="35"/>
      <c r="BS7" s="34">
        <f>IF(Teilnehmerliste!BE18&lt;&gt;"",BT7,0)</f>
        <v>0</v>
      </c>
      <c r="BT7" s="34">
        <v>3</v>
      </c>
      <c r="BU7" s="35"/>
      <c r="BV7" s="30">
        <v>3</v>
      </c>
      <c r="BW7" s="31" t="s">
        <v>56</v>
      </c>
      <c r="BX7" s="35"/>
      <c r="BY7" s="30">
        <v>3</v>
      </c>
      <c r="BZ7" s="32" t="s">
        <v>59</v>
      </c>
      <c r="CA7" s="35"/>
      <c r="CB7" s="30">
        <v>3</v>
      </c>
      <c r="CC7" s="32">
        <f>VLOOKUP(BS1,Teilnehmerliste!DI23:Teilnehmerliste!DM42,5,FALSE)</f>
      </c>
      <c r="CD7" s="35"/>
      <c r="CE7" s="35"/>
      <c r="CF7" s="23"/>
      <c r="CG7" s="23"/>
      <c r="CH7" s="23"/>
    </row>
    <row r="8" spans="1:86" ht="12.75">
      <c r="A8" s="23"/>
      <c r="B8" s="5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5"/>
      <c r="BR8" s="35"/>
      <c r="BS8" s="34">
        <f>IF(Teilnehmerliste!CF18&lt;&gt;"",BT8,0)</f>
        <v>0</v>
      </c>
      <c r="BT8" s="34">
        <v>4</v>
      </c>
      <c r="BU8" s="35"/>
      <c r="BV8" s="30">
        <v>4</v>
      </c>
      <c r="BW8" s="31" t="s">
        <v>18</v>
      </c>
      <c r="BX8" s="35"/>
      <c r="BY8" s="30">
        <v>4</v>
      </c>
      <c r="BZ8" s="32" t="str">
        <f>CONCATENATE("Sanitätstraining ",Teilnehmerliste!DA18)</f>
        <v>Sanitätstraining </v>
      </c>
      <c r="CA8" s="35"/>
      <c r="CB8" s="30">
        <v>4</v>
      </c>
      <c r="CC8" s="31" t="s">
        <v>62</v>
      </c>
      <c r="CD8" s="35"/>
      <c r="CE8" s="35"/>
      <c r="CF8" s="23"/>
      <c r="CG8" s="23"/>
      <c r="CH8" s="23"/>
    </row>
    <row r="9" spans="1:86" ht="13.5" customHeight="1">
      <c r="A9" s="23"/>
      <c r="B9" s="5"/>
      <c r="C9" s="194">
        <f>IF(BT1&lt;&gt;"",VLOOKUP(BT1,CB5:CC8,2,FALSE),"")</f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23"/>
      <c r="CG9" s="23"/>
      <c r="CH9" s="23"/>
    </row>
    <row r="10" spans="1:86" ht="13.5" customHeight="1">
      <c r="A10" s="23"/>
      <c r="B10" s="5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5"/>
      <c r="BR10" s="35"/>
      <c r="BS10" s="34"/>
      <c r="BT10" s="34"/>
      <c r="BU10" s="35"/>
      <c r="BV10" s="30"/>
      <c r="BW10" s="31"/>
      <c r="BX10" s="35"/>
      <c r="BY10" s="30"/>
      <c r="BZ10" s="32"/>
      <c r="CA10" s="35"/>
      <c r="CB10" s="30"/>
      <c r="CC10" s="31"/>
      <c r="CD10" s="35"/>
      <c r="CE10" s="35"/>
      <c r="CF10" s="23"/>
      <c r="CG10" s="23"/>
      <c r="CH10" s="23"/>
    </row>
    <row r="11" spans="1:86" ht="18">
      <c r="A11" s="23"/>
      <c r="B11" s="5"/>
      <c r="C11" s="174">
        <f>VLOOKUP(BS1,Teilnehmerliste!DI23:DM42,2,FALSE)</f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23"/>
      <c r="CG11" s="23"/>
      <c r="CH11" s="23"/>
    </row>
    <row r="12" spans="1:86" ht="15">
      <c r="A12" s="23"/>
      <c r="B12" s="5"/>
      <c r="C12" s="172" t="s">
        <v>8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5"/>
      <c r="BR12" s="35"/>
      <c r="BS12" s="36">
        <v>1</v>
      </c>
      <c r="BT12" s="32" t="s">
        <v>60</v>
      </c>
      <c r="BU12" s="35"/>
      <c r="BV12" s="35"/>
      <c r="BW12" s="35"/>
      <c r="BX12" s="35"/>
      <c r="BY12" s="35"/>
      <c r="BZ12" s="35"/>
      <c r="CA12" s="35"/>
      <c r="CB12" s="34">
        <v>1</v>
      </c>
      <c r="CC12" s="35" t="s">
        <v>13</v>
      </c>
      <c r="CD12" s="35"/>
      <c r="CE12" s="35"/>
      <c r="CF12" s="23"/>
      <c r="CG12" s="23"/>
      <c r="CH12" s="23"/>
    </row>
    <row r="13" spans="1:86" ht="12.75">
      <c r="A13" s="23"/>
      <c r="B13" s="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5"/>
      <c r="BR13" s="35"/>
      <c r="BS13" s="30">
        <v>2</v>
      </c>
      <c r="BT13" s="32" t="s">
        <v>61</v>
      </c>
      <c r="BU13" s="35"/>
      <c r="BV13" s="35"/>
      <c r="BW13" s="35"/>
      <c r="BX13" s="35"/>
      <c r="BY13" s="35"/>
      <c r="BZ13" s="35"/>
      <c r="CA13" s="35"/>
      <c r="CB13" s="34">
        <v>2</v>
      </c>
      <c r="CC13" s="35" t="s">
        <v>13</v>
      </c>
      <c r="CD13" s="35"/>
      <c r="CE13" s="35"/>
      <c r="CF13" s="23"/>
      <c r="CG13" s="23"/>
      <c r="CH13" s="23"/>
    </row>
    <row r="14" spans="1:86" ht="18">
      <c r="A14" s="23"/>
      <c r="B14" s="5"/>
      <c r="C14" s="174">
        <f>VLOOKUP(BS1,Teilnehmerliste!DI23:DM42,3,FALSE)</f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5"/>
      <c r="BR14" s="35"/>
      <c r="BS14" s="30">
        <v>3</v>
      </c>
      <c r="BT14" s="32" t="s">
        <v>86</v>
      </c>
      <c r="BU14" s="35"/>
      <c r="BV14" s="35"/>
      <c r="BW14" s="35"/>
      <c r="BX14" s="35"/>
      <c r="BY14" s="35"/>
      <c r="BZ14" s="35"/>
      <c r="CA14" s="35"/>
      <c r="CB14" s="34">
        <v>3</v>
      </c>
      <c r="CC14" s="35" t="s">
        <v>13</v>
      </c>
      <c r="CD14" s="35"/>
      <c r="CE14" s="35"/>
      <c r="CF14" s="23"/>
      <c r="CG14" s="23"/>
      <c r="CH14" s="23"/>
    </row>
    <row r="15" spans="1:86" ht="12.75">
      <c r="A15" s="23"/>
      <c r="B15" s="5"/>
      <c r="C15" s="175" t="s">
        <v>9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5"/>
      <c r="BR15" s="35"/>
      <c r="BS15" s="30">
        <v>4</v>
      </c>
      <c r="BT15" s="42" t="e">
        <f>CONCATENATE("Die Fortbildung ist gültig bis ",TEXT(Teilnehmerliste!AU15,"TT.MM.JJJJ"))</f>
        <v>#VALUE!</v>
      </c>
      <c r="BU15" s="35"/>
      <c r="BV15" s="35"/>
      <c r="BW15" s="35"/>
      <c r="BX15" s="35"/>
      <c r="BY15" s="35"/>
      <c r="BZ15" s="35"/>
      <c r="CA15" s="35"/>
      <c r="CB15" s="34">
        <v>4</v>
      </c>
      <c r="CC15" s="35" t="s">
        <v>44</v>
      </c>
      <c r="CD15" s="35"/>
      <c r="CE15" s="35"/>
      <c r="CF15" s="23"/>
      <c r="CG15" s="23"/>
      <c r="CH15" s="23"/>
    </row>
    <row r="16" spans="1:86" ht="12.75">
      <c r="A16" s="23"/>
      <c r="B16" s="5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23"/>
      <c r="CG16" s="23"/>
      <c r="CH16" s="23"/>
    </row>
    <row r="17" spans="1:86" ht="18">
      <c r="A17" s="23"/>
      <c r="B17" s="5"/>
      <c r="C17" s="171">
        <f>VLOOKUP(BS1,Teilnehmerliste!DI23:DM42,4,FALSE)</f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23"/>
      <c r="CG17" s="23"/>
      <c r="CH17" s="23"/>
    </row>
    <row r="18" spans="1:86" ht="12.75">
      <c r="A18" s="23"/>
      <c r="B18" s="5"/>
      <c r="C18" s="172" t="s">
        <v>10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5"/>
      <c r="BR18" s="35"/>
      <c r="BS18" s="30"/>
      <c r="BT18" s="32"/>
      <c r="BU18" s="35"/>
      <c r="BV18" s="30"/>
      <c r="BW18" s="31"/>
      <c r="BX18" s="35"/>
      <c r="BY18" s="34"/>
      <c r="BZ18" s="35"/>
      <c r="CA18" s="35"/>
      <c r="CB18" s="35"/>
      <c r="CC18" s="35"/>
      <c r="CD18" s="35"/>
      <c r="CE18" s="35"/>
      <c r="CF18" s="23"/>
      <c r="CG18" s="23"/>
      <c r="CH18" s="23"/>
    </row>
    <row r="19" spans="1:86" ht="12.75">
      <c r="A19" s="23"/>
      <c r="B19" s="5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5"/>
      <c r="BR19" s="35"/>
      <c r="BS19" s="30"/>
      <c r="BT19" s="32"/>
      <c r="BU19" s="35"/>
      <c r="BV19" s="30"/>
      <c r="BW19" s="31"/>
      <c r="BX19" s="35"/>
      <c r="BY19" s="34"/>
      <c r="BZ19" s="35"/>
      <c r="CA19" s="35"/>
      <c r="CB19" s="35"/>
      <c r="CC19" s="35"/>
      <c r="CD19" s="35"/>
      <c r="CE19" s="35"/>
      <c r="CF19" s="23"/>
      <c r="CG19" s="23"/>
      <c r="CH19" s="23"/>
    </row>
    <row r="20" spans="1:86" ht="12.75" customHeight="1">
      <c r="A20" s="23"/>
      <c r="B20" s="5"/>
      <c r="C20" s="173" t="str">
        <f>IF(BT1&lt;&gt;"",VLOOKUP(BT1,Teilnehmerliste!DL49:DM52,2,FALSE),"")</f>
        <v>hat die Sanitätsausbildung A mit 
mindestens 24 Unterrichtseinheiten (UE)
am 00.00.0000 erfolgreich abgeschlossen.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5"/>
      <c r="BR20" s="35"/>
      <c r="BS20" s="30"/>
      <c r="BT20" s="32"/>
      <c r="BU20" s="35"/>
      <c r="BV20" s="30"/>
      <c r="BW20" s="31"/>
      <c r="BX20" s="35"/>
      <c r="BY20" s="34"/>
      <c r="BZ20" s="35"/>
      <c r="CA20" s="35"/>
      <c r="CB20" s="35"/>
      <c r="CC20" s="35"/>
      <c r="CD20" s="35"/>
      <c r="CE20" s="35"/>
      <c r="CF20" s="23"/>
      <c r="CG20" s="23"/>
      <c r="CH20" s="23"/>
    </row>
    <row r="21" spans="1:86" ht="12.75" customHeight="1">
      <c r="A21" s="23"/>
      <c r="B21" s="5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5"/>
      <c r="BR21" s="35"/>
      <c r="BS21" s="30"/>
      <c r="BT21" s="32"/>
      <c r="BU21" s="35"/>
      <c r="BV21" s="30"/>
      <c r="BW21" s="31"/>
      <c r="BX21" s="35"/>
      <c r="BY21" s="34"/>
      <c r="BZ21" s="35"/>
      <c r="CA21" s="35"/>
      <c r="CB21" s="35"/>
      <c r="CC21" s="35"/>
      <c r="CD21" s="35"/>
      <c r="CE21" s="35"/>
      <c r="CF21" s="23"/>
      <c r="CG21" s="23"/>
      <c r="CH21" s="23"/>
    </row>
    <row r="22" spans="1:86" ht="12.75" customHeight="1">
      <c r="A22" s="23"/>
      <c r="B22" s="5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5"/>
      <c r="BR22" s="35"/>
      <c r="BS22" s="34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23"/>
      <c r="CG22" s="23"/>
      <c r="CH22" s="23"/>
    </row>
    <row r="23" spans="1:86" ht="12.75" customHeight="1">
      <c r="A23" s="23"/>
      <c r="B23" s="5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5"/>
      <c r="BR23" s="23"/>
      <c r="BS23" s="23"/>
      <c r="BT23" s="23"/>
      <c r="BU23" s="23"/>
      <c r="BV23" s="23"/>
      <c r="BW23" s="23"/>
      <c r="BX23" s="23"/>
      <c r="BY23" s="35"/>
      <c r="BZ23" s="35"/>
      <c r="CA23" s="35"/>
      <c r="CB23" s="35"/>
      <c r="CC23" s="35"/>
      <c r="CD23" s="35"/>
      <c r="CE23" s="35"/>
      <c r="CF23" s="23"/>
      <c r="CG23" s="23"/>
      <c r="CH23" s="23"/>
    </row>
    <row r="24" spans="1:86" ht="12.75" customHeight="1">
      <c r="A24" s="23"/>
      <c r="B24" s="5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5"/>
      <c r="BR24" s="23"/>
      <c r="BS24" s="23"/>
      <c r="BT24" s="23"/>
      <c r="BU24" s="23"/>
      <c r="BV24" s="23"/>
      <c r="BW24" s="23"/>
      <c r="BX24" s="23"/>
      <c r="BY24" s="35"/>
      <c r="BZ24" s="35"/>
      <c r="CA24" s="35"/>
      <c r="CB24" s="35"/>
      <c r="CC24" s="35"/>
      <c r="CD24" s="35"/>
      <c r="CE24" s="35"/>
      <c r="CF24" s="23"/>
      <c r="CG24" s="23"/>
      <c r="CH24" s="23"/>
    </row>
    <row r="25" spans="1:86" ht="12.75" customHeight="1">
      <c r="A25" s="23"/>
      <c r="B25" s="5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5"/>
      <c r="BR25" s="23"/>
      <c r="BS25" s="23"/>
      <c r="BT25" s="23"/>
      <c r="BU25" s="23"/>
      <c r="BV25" s="23"/>
      <c r="BW25" s="23"/>
      <c r="BX25" s="23"/>
      <c r="BY25" s="35"/>
      <c r="BZ25" s="35"/>
      <c r="CA25" s="35"/>
      <c r="CB25" s="35"/>
      <c r="CC25" s="35"/>
      <c r="CD25" s="35"/>
      <c r="CE25" s="35"/>
      <c r="CF25" s="23"/>
      <c r="CG25" s="23"/>
      <c r="CH25" s="23"/>
    </row>
    <row r="26" spans="1:86" ht="12.75">
      <c r="A26" s="23"/>
      <c r="B26" s="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5"/>
      <c r="BR26" s="23"/>
      <c r="BS26" s="23"/>
      <c r="BT26" s="23"/>
      <c r="BU26" s="23"/>
      <c r="BV26" s="23"/>
      <c r="BW26" s="23"/>
      <c r="BX26" s="23"/>
      <c r="BY26" s="35"/>
      <c r="BZ26" s="35"/>
      <c r="CA26" s="35"/>
      <c r="CB26" s="35"/>
      <c r="CC26" s="35"/>
      <c r="CD26" s="35"/>
      <c r="CE26" s="35"/>
      <c r="CF26" s="23"/>
      <c r="CG26" s="23"/>
      <c r="CH26" s="23"/>
    </row>
    <row r="27" spans="1:86" ht="12.75">
      <c r="A27" s="23"/>
      <c r="B27" s="5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1"/>
      <c r="BR27" s="23"/>
      <c r="BS27" s="23"/>
      <c r="BT27" s="23"/>
      <c r="BU27" s="23"/>
      <c r="BV27" s="23"/>
      <c r="BW27" s="23"/>
      <c r="BX27" s="23"/>
      <c r="BY27" s="35"/>
      <c r="BZ27" s="35"/>
      <c r="CA27" s="35"/>
      <c r="CB27" s="35"/>
      <c r="CC27" s="35"/>
      <c r="CD27" s="35"/>
      <c r="CE27" s="35"/>
      <c r="CF27" s="23"/>
      <c r="CG27" s="23"/>
      <c r="CH27" s="23"/>
    </row>
    <row r="28" spans="1:86" ht="12.75">
      <c r="A28" s="23"/>
      <c r="B28" s="5"/>
      <c r="C28" s="176" t="str">
        <f>IF(Teilnehmerliste!C15&lt;&gt;"",Teilnehmerliste!C15&amp;" "&amp;Teilnehmerliste!L15,"")</f>
        <v>00000 Muster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09"/>
      <c r="AP28" s="109"/>
      <c r="AQ28" s="177" t="str">
        <f>IF(Teilnehmerliste!C13&lt;&gt;"",Teilnehmerliste!C13,"")</f>
        <v>00.00.0000</v>
      </c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8" t="str">
        <f>IF(Teilnehmerliste!V13&lt;&gt;"",Teilnehmerliste!V13,"")</f>
        <v>00.00.0000</v>
      </c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2"/>
      <c r="BR28" s="23"/>
      <c r="BS28" s="23"/>
      <c r="BT28" s="23"/>
      <c r="BU28" s="23"/>
      <c r="BV28" s="23"/>
      <c r="BW28" s="23"/>
      <c r="BX28" s="23"/>
      <c r="BY28" s="35"/>
      <c r="BZ28" s="35"/>
      <c r="CA28" s="35"/>
      <c r="CB28" s="35"/>
      <c r="CC28" s="35"/>
      <c r="CD28" s="35"/>
      <c r="CE28" s="35"/>
      <c r="CF28" s="23"/>
      <c r="CG28" s="23"/>
      <c r="CH28" s="23"/>
    </row>
    <row r="29" spans="1:86" ht="12.75">
      <c r="A29" s="23"/>
      <c r="B29" s="5"/>
      <c r="C29" s="179" t="str">
        <f>IF(BT1&lt;&gt;"",VLOOKUP(BT1,CB12:CC15,2,FALSE),"")</f>
        <v>Lehrgangsort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5"/>
      <c r="AP29" s="175"/>
      <c r="AQ29" s="175" t="s">
        <v>14</v>
      </c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 t="s">
        <v>15</v>
      </c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2"/>
      <c r="BR29" s="23"/>
      <c r="BS29" s="23"/>
      <c r="BT29" s="23"/>
      <c r="BU29" s="23"/>
      <c r="BV29" s="23"/>
      <c r="BW29" s="23"/>
      <c r="BX29" s="23"/>
      <c r="BY29" s="35"/>
      <c r="BZ29" s="35"/>
      <c r="CA29" s="35"/>
      <c r="CB29" s="35"/>
      <c r="CC29" s="35"/>
      <c r="CD29" s="35"/>
      <c r="CE29" s="35"/>
      <c r="CF29" s="23"/>
      <c r="CG29" s="23"/>
      <c r="CH29" s="23"/>
    </row>
    <row r="30" spans="1:86" ht="12.75">
      <c r="A30" s="23"/>
      <c r="B30" s="5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0"/>
      <c r="BR30" s="23"/>
      <c r="BS30" s="23"/>
      <c r="BT30" s="23"/>
      <c r="BU30" s="23"/>
      <c r="BV30" s="23"/>
      <c r="BW30" s="23"/>
      <c r="BX30" s="23"/>
      <c r="BY30" s="35"/>
      <c r="BZ30" s="35"/>
      <c r="CA30" s="35"/>
      <c r="CB30" s="35"/>
      <c r="CC30" s="35"/>
      <c r="CD30" s="35"/>
      <c r="CE30" s="35"/>
      <c r="CF30" s="23"/>
      <c r="CG30" s="23"/>
      <c r="CH30" s="23"/>
    </row>
    <row r="31" spans="1:86" ht="12.75">
      <c r="A31" s="23"/>
      <c r="B31" s="5"/>
      <c r="C31" s="181" t="str">
        <f>IF(Teilnehmerliste!AN9&lt;&gt;"",Teilnehmerliste!AN9,"")</f>
        <v>Max Mustermann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8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2"/>
      <c r="BR31" s="23"/>
      <c r="BS31" s="23"/>
      <c r="BT31" s="23"/>
      <c r="BU31" s="23"/>
      <c r="BV31" s="23"/>
      <c r="BW31" s="23"/>
      <c r="BX31" s="23"/>
      <c r="BY31" s="35"/>
      <c r="BZ31" s="35"/>
      <c r="CA31" s="35"/>
      <c r="CB31" s="35"/>
      <c r="CC31" s="35"/>
      <c r="CD31" s="35"/>
      <c r="CE31" s="35"/>
      <c r="CF31" s="23"/>
      <c r="CG31" s="23"/>
      <c r="CH31" s="23"/>
    </row>
    <row r="32" spans="1:86" ht="12.75">
      <c r="A32" s="23"/>
      <c r="B32" s="5"/>
      <c r="C32" s="183" t="str">
        <f>IF(Teilnehmerliste!DI3&lt;&gt;"",Teilnehmerliste!DI3,"")</f>
        <v>00 00 000 / 000 / 000 / 00</v>
      </c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9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2"/>
      <c r="BR32" s="23"/>
      <c r="BS32" s="23"/>
      <c r="BT32" s="23"/>
      <c r="BU32" s="23"/>
      <c r="BV32" s="23"/>
      <c r="BW32" s="23"/>
      <c r="BX32" s="23"/>
      <c r="BY32" s="35"/>
      <c r="BZ32" s="35"/>
      <c r="CA32" s="35"/>
      <c r="CB32" s="35"/>
      <c r="CC32" s="35"/>
      <c r="CD32" s="35"/>
      <c r="CE32" s="35"/>
      <c r="CF32" s="23"/>
      <c r="CG32" s="23"/>
      <c r="CH32" s="23"/>
    </row>
    <row r="33" spans="1:86" ht="12.75">
      <c r="A33" s="23"/>
      <c r="B33" s="5"/>
      <c r="C33" s="179" t="s">
        <v>41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7"/>
      <c r="AJ33" s="186" t="s">
        <v>16</v>
      </c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5"/>
      <c r="BR33" s="23"/>
      <c r="BS33" s="23"/>
      <c r="BT33" s="23"/>
      <c r="BU33" s="23"/>
      <c r="BV33" s="23"/>
      <c r="BW33" s="23"/>
      <c r="BX33" s="23"/>
      <c r="BY33" s="35"/>
      <c r="BZ33" s="35"/>
      <c r="CA33" s="35"/>
      <c r="CB33" s="35"/>
      <c r="CC33" s="35"/>
      <c r="CD33" s="35"/>
      <c r="CE33" s="35"/>
      <c r="CF33" s="23"/>
      <c r="CG33" s="23"/>
      <c r="CH33" s="23"/>
    </row>
    <row r="34" spans="1:86" ht="12.75">
      <c r="A34" s="23"/>
      <c r="B34" s="5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5"/>
      <c r="BR34" s="23"/>
      <c r="BS34" s="23"/>
      <c r="BT34" s="23"/>
      <c r="BU34" s="23"/>
      <c r="BV34" s="23"/>
      <c r="BW34" s="23"/>
      <c r="BX34" s="23"/>
      <c r="BY34" s="35"/>
      <c r="BZ34" s="35"/>
      <c r="CA34" s="35"/>
      <c r="CB34" s="35"/>
      <c r="CC34" s="35"/>
      <c r="CD34" s="35"/>
      <c r="CE34" s="35"/>
      <c r="CF34" s="23"/>
      <c r="CG34" s="23"/>
      <c r="CH34" s="23"/>
    </row>
    <row r="35" spans="1:86" ht="12.75">
      <c r="A35" s="23"/>
      <c r="B35" s="5"/>
      <c r="C35" s="183" t="str">
        <f>IF(Teilnehmerliste!CF11&lt;&gt;"",Teilnehmerliste!CF11,"")</f>
        <v>DLRG Muster e. V.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5"/>
      <c r="BR35" s="23"/>
      <c r="BS35" s="23"/>
      <c r="BT35" s="23"/>
      <c r="BU35" s="23"/>
      <c r="BV35" s="23"/>
      <c r="BW35" s="23"/>
      <c r="BX35" s="23"/>
      <c r="BY35" s="35"/>
      <c r="BZ35" s="35"/>
      <c r="CA35" s="35"/>
      <c r="CB35" s="35"/>
      <c r="CC35" s="35"/>
      <c r="CD35" s="35"/>
      <c r="CE35" s="35"/>
      <c r="CF35" s="23"/>
      <c r="CG35" s="23"/>
      <c r="CH35" s="23"/>
    </row>
    <row r="36" spans="1:86" ht="12.75">
      <c r="A36" s="23"/>
      <c r="B36" s="5"/>
      <c r="C36" s="189" t="str">
        <f>IF(Teilnehmerliste!CF13&lt;&gt;"",Teilnehmerliste!CF13,"")</f>
        <v>Muster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90" t="str">
        <f>IF(Teilnehmerliste!CF15&lt;&gt;"",Teilnehmerliste!CF15,"")</f>
        <v>00.00.0000</v>
      </c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5"/>
      <c r="BR36" s="23"/>
      <c r="BS36" s="23"/>
      <c r="BT36" s="23"/>
      <c r="BU36" s="23"/>
      <c r="BV36" s="23"/>
      <c r="BW36" s="23"/>
      <c r="BX36" s="23"/>
      <c r="BY36" s="35"/>
      <c r="BZ36" s="35"/>
      <c r="CA36" s="35"/>
      <c r="CB36" s="35"/>
      <c r="CC36" s="35"/>
      <c r="CD36" s="35"/>
      <c r="CE36" s="35"/>
      <c r="CF36" s="23"/>
      <c r="CG36" s="23"/>
      <c r="CH36" s="23"/>
    </row>
    <row r="37" spans="1:86" ht="12.75">
      <c r="A37" s="23"/>
      <c r="B37" s="5"/>
      <c r="C37" s="179" t="s">
        <v>42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5" t="s">
        <v>11</v>
      </c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86" t="s">
        <v>43</v>
      </c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5"/>
      <c r="BR37" s="23"/>
      <c r="BS37" s="23"/>
      <c r="BT37" s="23"/>
      <c r="BU37" s="23"/>
      <c r="BV37" s="23"/>
      <c r="BW37" s="23"/>
      <c r="BX37" s="23"/>
      <c r="BY37" s="35"/>
      <c r="BZ37" s="35"/>
      <c r="CA37" s="35"/>
      <c r="CB37" s="35"/>
      <c r="CC37" s="35"/>
      <c r="CD37" s="35"/>
      <c r="CE37" s="35"/>
      <c r="CF37" s="23"/>
      <c r="CG37" s="23"/>
      <c r="CH37" s="23"/>
    </row>
    <row r="38" spans="1:86" ht="6" customHeight="1">
      <c r="A38" s="23"/>
      <c r="B38" s="5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23"/>
      <c r="CG38" s="23"/>
      <c r="CH38" s="23"/>
    </row>
    <row r="39" spans="1:86" ht="15.75" customHeight="1">
      <c r="A39" s="23"/>
      <c r="B39" s="5"/>
      <c r="C39" s="187" t="s">
        <v>17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5"/>
      <c r="BR39" s="35"/>
      <c r="BS39" s="34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23"/>
      <c r="CG39" s="23"/>
      <c r="CH39" s="23"/>
    </row>
    <row r="40" spans="1:86" ht="10.5" customHeight="1">
      <c r="A40" s="23"/>
      <c r="B40" s="5"/>
      <c r="C40" s="172">
        <f>IF(Teilnehmerliste!BN15&lt;&gt;"",BT40,"")</f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5"/>
      <c r="BR40" s="35"/>
      <c r="BS40" s="34"/>
      <c r="BT40" s="35" t="str">
        <f>CONCATENATE("Kennziffer der ermächtigten Ausbildungsstelle gem. BGV/GUV-V A1 – ",Teilnehmerliste!CX15,".")</f>
        <v>Kennziffer der ermächtigten Ausbildungsstelle gem. BGV/GUV-V A1 – .</v>
      </c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23"/>
      <c r="CG40" s="23"/>
      <c r="CH40" s="23"/>
    </row>
    <row r="41" spans="1:86" ht="12.75">
      <c r="A41" s="23"/>
      <c r="B41" s="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23"/>
      <c r="CG41" s="23"/>
      <c r="CH41" s="23"/>
    </row>
    <row r="42" spans="2:86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23"/>
      <c r="CG42" s="23"/>
      <c r="CH42" s="23"/>
    </row>
    <row r="43" spans="70:86" ht="12.75"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</row>
    <row r="44" spans="70:86" ht="12.75"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</row>
    <row r="45" spans="70:86" ht="12.75"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</row>
    <row r="46" spans="70:86" ht="12.75"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</row>
    <row r="47" spans="70:86" ht="12.75"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</row>
    <row r="48" spans="70:86" ht="12.75"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</row>
  </sheetData>
  <sheetProtection password="C703" sheet="1" objects="1" scenarios="1" selectLockedCells="1"/>
  <mergeCells count="47">
    <mergeCell ref="C6:BP7"/>
    <mergeCell ref="C27:BP27"/>
    <mergeCell ref="C17:BP17"/>
    <mergeCell ref="C18:BP18"/>
    <mergeCell ref="C19:BP19"/>
    <mergeCell ref="C20:BP26"/>
    <mergeCell ref="C14:BP14"/>
    <mergeCell ref="C15:BP15"/>
    <mergeCell ref="C16:BP16"/>
    <mergeCell ref="C28:AN28"/>
    <mergeCell ref="AO28:AP28"/>
    <mergeCell ref="AQ28:BC28"/>
    <mergeCell ref="BD28:BP28"/>
    <mergeCell ref="C29:AN29"/>
    <mergeCell ref="AO29:AP29"/>
    <mergeCell ref="AQ29:BC29"/>
    <mergeCell ref="BD29:BP29"/>
    <mergeCell ref="C30:BP30"/>
    <mergeCell ref="C31:AH31"/>
    <mergeCell ref="AJ31:BP31"/>
    <mergeCell ref="C32:AH32"/>
    <mergeCell ref="AJ32:BP32"/>
    <mergeCell ref="C40:BP40"/>
    <mergeCell ref="C41:BP41"/>
    <mergeCell ref="C37:AG37"/>
    <mergeCell ref="AH37:AS37"/>
    <mergeCell ref="AT37:BP37"/>
    <mergeCell ref="C38:BP38"/>
    <mergeCell ref="C39:BP39"/>
    <mergeCell ref="C33:AH33"/>
    <mergeCell ref="AJ33:BP33"/>
    <mergeCell ref="C34:BP34"/>
    <mergeCell ref="C35:AG35"/>
    <mergeCell ref="AH35:AS35"/>
    <mergeCell ref="AT35:BP36"/>
    <mergeCell ref="C36:AG36"/>
    <mergeCell ref="AH36:AS36"/>
    <mergeCell ref="C2:BP2"/>
    <mergeCell ref="C10:BP10"/>
    <mergeCell ref="C13:BP13"/>
    <mergeCell ref="C11:BP11"/>
    <mergeCell ref="C12:BP12"/>
    <mergeCell ref="C3:BP3"/>
    <mergeCell ref="C4:BP4"/>
    <mergeCell ref="C5:BP5"/>
    <mergeCell ref="C8:BP8"/>
    <mergeCell ref="C9:BP9"/>
  </mergeCells>
  <printOptions/>
  <pageMargins left="0.9055118110236221" right="0.5118110236220472" top="0.5905511811023623" bottom="0.5905511811023623" header="0.5118110236220472" footer="0.5118110236220472"/>
  <pageSetup fitToHeight="1" fitToWidth="1" horizontalDpi="600" verticalDpi="600" orientation="portrait" paperSize="11" r:id="rId3"/>
  <legacyDrawing r:id="rId1"/>
  <picture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8">
    <tabColor indexed="40"/>
    <pageSetUpPr fitToPage="1"/>
  </sheetPr>
  <dimension ref="A1:CH48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11.421875" style="20" customWidth="1"/>
    <col min="2" max="2" width="2.7109375" style="20" customWidth="1"/>
    <col min="3" max="68" width="0.85546875" style="20" customWidth="1"/>
    <col min="69" max="69" width="2.7109375" style="20" customWidth="1"/>
    <col min="70" max="70" width="11.421875" style="20" customWidth="1"/>
    <col min="71" max="71" width="6.7109375" style="20" customWidth="1"/>
    <col min="72" max="72" width="7.8515625" style="20" customWidth="1"/>
    <col min="73" max="16384" width="11.421875" style="20" customWidth="1"/>
  </cols>
  <sheetData>
    <row r="1" spans="1:86" ht="12.75">
      <c r="A1" s="23"/>
      <c r="BR1" s="35"/>
      <c r="BS1" s="34" t="str">
        <f>IF(BS2&lt;&gt;"",BS2,"")&amp;IF(BS3&lt;&gt;"",BS3,"")</f>
        <v>TN 13</v>
      </c>
      <c r="BT1" s="34">
        <f>IF(BU1&lt;&gt;0,VLOOKUP(BU1,BS5:BT8,2,FALSE),"")</f>
        <v>1</v>
      </c>
      <c r="BU1" s="34">
        <f>BS5+BS6+BS7+BS8</f>
        <v>1</v>
      </c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23"/>
      <c r="CG1" s="23"/>
      <c r="CH1" s="23"/>
    </row>
    <row r="2" spans="1:86" ht="12.75">
      <c r="A2" s="23"/>
      <c r="B2" s="5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5"/>
      <c r="BR2" s="35"/>
      <c r="BS2" s="34" t="str">
        <f>IF(ISERROR(BT2),"",BT2)</f>
        <v>TN 13</v>
      </c>
      <c r="BT2" s="35" t="str">
        <f ca="1">MID(CELL("Dateiname",$A$1),FIND("]",CELL("Dateiname",$A$1))+1,31)</f>
        <v>TN 13</v>
      </c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23"/>
      <c r="CG2" s="23"/>
      <c r="CH2" s="23"/>
    </row>
    <row r="3" spans="1:86" ht="30">
      <c r="A3" s="23"/>
      <c r="B3" s="5"/>
      <c r="C3" s="191" t="str">
        <f>IF(BT1&lt;&gt;"",VLOOKUP(BT1,BV5:BW8,2,FALSE),"")</f>
        <v>Lehrgangsnachweis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5"/>
      <c r="BR3" s="35"/>
      <c r="BS3" s="34">
        <f>IF(ISERROR(BT3),"",BT3)</f>
      </c>
      <c r="BT3" s="35" t="e">
        <f ca="1">MID(CELL("Dateiname",A1),FIND("#",CELL("Dateiname",A1))+2,31)</f>
        <v>#VALUE!</v>
      </c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23"/>
      <c r="CG3" s="23"/>
      <c r="CH3" s="23"/>
    </row>
    <row r="4" spans="1:86" ht="12.75" customHeight="1">
      <c r="A4" s="23"/>
      <c r="B4" s="5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23"/>
      <c r="CG4" s="23"/>
      <c r="CH4" s="23"/>
    </row>
    <row r="5" spans="1:86" ht="20.25">
      <c r="A5" s="23"/>
      <c r="B5" s="5"/>
      <c r="C5" s="193" t="str">
        <f>IF(BT1&lt;&gt;"",VLOOKUP(BT1,BY5:BZ8,2,FALSE),"")</f>
        <v>Sanitätsausbildung A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5"/>
      <c r="BR5" s="35"/>
      <c r="BS5" s="34">
        <f>IF(Teilnehmerliste!C18&lt;&gt;"",BT5,0)</f>
        <v>1</v>
      </c>
      <c r="BT5" s="34">
        <v>1</v>
      </c>
      <c r="BU5" s="35"/>
      <c r="BV5" s="30">
        <v>1</v>
      </c>
      <c r="BW5" s="31" t="s">
        <v>56</v>
      </c>
      <c r="BX5" s="35"/>
      <c r="BY5" s="30">
        <v>1</v>
      </c>
      <c r="BZ5" s="32" t="s">
        <v>57</v>
      </c>
      <c r="CA5" s="35"/>
      <c r="CB5" s="30">
        <v>1</v>
      </c>
      <c r="CC5" s="32">
        <f>VLOOKUP(BS1,Teilnehmerliste!DI23:Teilnehmerliste!DM42,5,FALSE)</f>
      </c>
      <c r="CD5" s="35"/>
      <c r="CE5" s="35"/>
      <c r="CF5" s="23"/>
      <c r="CG5" s="23"/>
      <c r="CH5" s="23"/>
    </row>
    <row r="6" spans="1:86" ht="10.5" customHeight="1">
      <c r="A6" s="23"/>
      <c r="B6" s="5"/>
      <c r="C6" s="169" t="str">
        <f>IF(BT1&lt;&gt;"",VLOOKUP(BT1,BS12:BT15,2,FALSE),"")</f>
        <v>(Sanitätshelfer)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5"/>
      <c r="BR6" s="35"/>
      <c r="BS6" s="34">
        <f>IF(Teilnehmerliste!AD18&lt;&gt;"",BT6,0)</f>
        <v>0</v>
      </c>
      <c r="BT6" s="34">
        <v>2</v>
      </c>
      <c r="BU6" s="35"/>
      <c r="BV6" s="30">
        <v>2</v>
      </c>
      <c r="BW6" s="31" t="s">
        <v>56</v>
      </c>
      <c r="BX6" s="35"/>
      <c r="BY6" s="30">
        <v>2</v>
      </c>
      <c r="BZ6" s="32" t="s">
        <v>58</v>
      </c>
      <c r="CA6" s="35"/>
      <c r="CB6" s="30">
        <v>2</v>
      </c>
      <c r="CC6" s="32">
        <f>VLOOKUP(BS1,Teilnehmerliste!DI23:Teilnehmerliste!DM42,5,FALSE)</f>
      </c>
      <c r="CD6" s="35"/>
      <c r="CE6" s="35"/>
      <c r="CF6" s="23"/>
      <c r="CG6" s="23"/>
      <c r="CH6" s="23"/>
    </row>
    <row r="7" spans="1:86" ht="15" customHeight="1">
      <c r="A7" s="23"/>
      <c r="B7" s="5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5"/>
      <c r="BR7" s="35"/>
      <c r="BS7" s="34">
        <f>IF(Teilnehmerliste!BE18&lt;&gt;"",BT7,0)</f>
        <v>0</v>
      </c>
      <c r="BT7" s="34">
        <v>3</v>
      </c>
      <c r="BU7" s="35"/>
      <c r="BV7" s="30">
        <v>3</v>
      </c>
      <c r="BW7" s="31" t="s">
        <v>56</v>
      </c>
      <c r="BX7" s="35"/>
      <c r="BY7" s="30">
        <v>3</v>
      </c>
      <c r="BZ7" s="32" t="s">
        <v>59</v>
      </c>
      <c r="CA7" s="35"/>
      <c r="CB7" s="30">
        <v>3</v>
      </c>
      <c r="CC7" s="32">
        <f>VLOOKUP(BS1,Teilnehmerliste!DI23:Teilnehmerliste!DM42,5,FALSE)</f>
      </c>
      <c r="CD7" s="35"/>
      <c r="CE7" s="35"/>
      <c r="CF7" s="23"/>
      <c r="CG7" s="23"/>
      <c r="CH7" s="23"/>
    </row>
    <row r="8" spans="1:86" ht="12.75">
      <c r="A8" s="23"/>
      <c r="B8" s="5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5"/>
      <c r="BR8" s="35"/>
      <c r="BS8" s="34">
        <f>IF(Teilnehmerliste!CF18&lt;&gt;"",BT8,0)</f>
        <v>0</v>
      </c>
      <c r="BT8" s="34">
        <v>4</v>
      </c>
      <c r="BU8" s="35"/>
      <c r="BV8" s="30">
        <v>4</v>
      </c>
      <c r="BW8" s="31" t="s">
        <v>18</v>
      </c>
      <c r="BX8" s="35"/>
      <c r="BY8" s="30">
        <v>4</v>
      </c>
      <c r="BZ8" s="32" t="str">
        <f>CONCATENATE("Sanitätstraining ",Teilnehmerliste!DA18)</f>
        <v>Sanitätstraining </v>
      </c>
      <c r="CA8" s="35"/>
      <c r="CB8" s="30">
        <v>4</v>
      </c>
      <c r="CC8" s="31" t="s">
        <v>62</v>
      </c>
      <c r="CD8" s="35"/>
      <c r="CE8" s="35"/>
      <c r="CF8" s="23"/>
      <c r="CG8" s="23"/>
      <c r="CH8" s="23"/>
    </row>
    <row r="9" spans="1:86" ht="13.5" customHeight="1">
      <c r="A9" s="23"/>
      <c r="B9" s="5"/>
      <c r="C9" s="194">
        <f>IF(BT1&lt;&gt;"",VLOOKUP(BT1,CB5:CC8,2,FALSE),"")</f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23"/>
      <c r="CG9" s="23"/>
      <c r="CH9" s="23"/>
    </row>
    <row r="10" spans="1:86" ht="13.5" customHeight="1">
      <c r="A10" s="23"/>
      <c r="B10" s="5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5"/>
      <c r="BR10" s="35"/>
      <c r="BS10" s="34"/>
      <c r="BT10" s="34"/>
      <c r="BU10" s="35"/>
      <c r="BV10" s="30"/>
      <c r="BW10" s="31"/>
      <c r="BX10" s="35"/>
      <c r="BY10" s="30"/>
      <c r="BZ10" s="32"/>
      <c r="CA10" s="35"/>
      <c r="CB10" s="30"/>
      <c r="CC10" s="31"/>
      <c r="CD10" s="35"/>
      <c r="CE10" s="35"/>
      <c r="CF10" s="23"/>
      <c r="CG10" s="23"/>
      <c r="CH10" s="23"/>
    </row>
    <row r="11" spans="1:86" ht="18">
      <c r="A11" s="23"/>
      <c r="B11" s="5"/>
      <c r="C11" s="174">
        <f>VLOOKUP(BS1,Teilnehmerliste!DI23:DM42,2,FALSE)</f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23"/>
      <c r="CG11" s="23"/>
      <c r="CH11" s="23"/>
    </row>
    <row r="12" spans="1:86" ht="15">
      <c r="A12" s="23"/>
      <c r="B12" s="5"/>
      <c r="C12" s="172" t="s">
        <v>8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5"/>
      <c r="BR12" s="35"/>
      <c r="BS12" s="36">
        <v>1</v>
      </c>
      <c r="BT12" s="32" t="s">
        <v>60</v>
      </c>
      <c r="BU12" s="35"/>
      <c r="BV12" s="35"/>
      <c r="BW12" s="35"/>
      <c r="BX12" s="35"/>
      <c r="BY12" s="35"/>
      <c r="BZ12" s="35"/>
      <c r="CA12" s="35"/>
      <c r="CB12" s="34">
        <v>1</v>
      </c>
      <c r="CC12" s="35" t="s">
        <v>13</v>
      </c>
      <c r="CD12" s="35"/>
      <c r="CE12" s="35"/>
      <c r="CF12" s="23"/>
      <c r="CG12" s="23"/>
      <c r="CH12" s="23"/>
    </row>
    <row r="13" spans="1:86" ht="12.75">
      <c r="A13" s="23"/>
      <c r="B13" s="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5"/>
      <c r="BR13" s="35"/>
      <c r="BS13" s="30">
        <v>2</v>
      </c>
      <c r="BT13" s="32" t="s">
        <v>61</v>
      </c>
      <c r="BU13" s="35"/>
      <c r="BV13" s="35"/>
      <c r="BW13" s="35"/>
      <c r="BX13" s="35"/>
      <c r="BY13" s="35"/>
      <c r="BZ13" s="35"/>
      <c r="CA13" s="35"/>
      <c r="CB13" s="34">
        <v>2</v>
      </c>
      <c r="CC13" s="35" t="s">
        <v>13</v>
      </c>
      <c r="CD13" s="35"/>
      <c r="CE13" s="35"/>
      <c r="CF13" s="23"/>
      <c r="CG13" s="23"/>
      <c r="CH13" s="23"/>
    </row>
    <row r="14" spans="1:86" ht="18">
      <c r="A14" s="23"/>
      <c r="B14" s="5"/>
      <c r="C14" s="174">
        <f>VLOOKUP(BS1,Teilnehmerliste!DI23:DM42,3,FALSE)</f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5"/>
      <c r="BR14" s="35"/>
      <c r="BS14" s="30">
        <v>3</v>
      </c>
      <c r="BT14" s="32" t="s">
        <v>86</v>
      </c>
      <c r="BU14" s="35"/>
      <c r="BV14" s="35"/>
      <c r="BW14" s="35"/>
      <c r="BX14" s="35"/>
      <c r="BY14" s="35"/>
      <c r="BZ14" s="35"/>
      <c r="CA14" s="35"/>
      <c r="CB14" s="34">
        <v>3</v>
      </c>
      <c r="CC14" s="35" t="s">
        <v>13</v>
      </c>
      <c r="CD14" s="35"/>
      <c r="CE14" s="35"/>
      <c r="CF14" s="23"/>
      <c r="CG14" s="23"/>
      <c r="CH14" s="23"/>
    </row>
    <row r="15" spans="1:86" ht="12.75">
      <c r="A15" s="23"/>
      <c r="B15" s="5"/>
      <c r="C15" s="175" t="s">
        <v>9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5"/>
      <c r="BR15" s="35"/>
      <c r="BS15" s="30">
        <v>4</v>
      </c>
      <c r="BT15" s="42" t="e">
        <f>CONCATENATE("Die Fortbildung ist gültig bis ",TEXT(Teilnehmerliste!AU15,"TT.MM.JJJJ"))</f>
        <v>#VALUE!</v>
      </c>
      <c r="BU15" s="35"/>
      <c r="BV15" s="35"/>
      <c r="BW15" s="35"/>
      <c r="BX15" s="35"/>
      <c r="BY15" s="35"/>
      <c r="BZ15" s="35"/>
      <c r="CA15" s="35"/>
      <c r="CB15" s="34">
        <v>4</v>
      </c>
      <c r="CC15" s="35" t="s">
        <v>44</v>
      </c>
      <c r="CD15" s="35"/>
      <c r="CE15" s="35"/>
      <c r="CF15" s="23"/>
      <c r="CG15" s="23"/>
      <c r="CH15" s="23"/>
    </row>
    <row r="16" spans="1:86" ht="12.75">
      <c r="A16" s="23"/>
      <c r="B16" s="5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23"/>
      <c r="CG16" s="23"/>
      <c r="CH16" s="23"/>
    </row>
    <row r="17" spans="1:86" ht="18">
      <c r="A17" s="23"/>
      <c r="B17" s="5"/>
      <c r="C17" s="171">
        <f>VLOOKUP(BS1,Teilnehmerliste!DI23:DM42,4,FALSE)</f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23"/>
      <c r="CG17" s="23"/>
      <c r="CH17" s="23"/>
    </row>
    <row r="18" spans="1:86" ht="12.75">
      <c r="A18" s="23"/>
      <c r="B18" s="5"/>
      <c r="C18" s="172" t="s">
        <v>10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5"/>
      <c r="BR18" s="35"/>
      <c r="BS18" s="30"/>
      <c r="BT18" s="32"/>
      <c r="BU18" s="35"/>
      <c r="BV18" s="30"/>
      <c r="BW18" s="31"/>
      <c r="BX18" s="35"/>
      <c r="BY18" s="34"/>
      <c r="BZ18" s="35"/>
      <c r="CA18" s="35"/>
      <c r="CB18" s="35"/>
      <c r="CC18" s="35"/>
      <c r="CD18" s="35"/>
      <c r="CE18" s="35"/>
      <c r="CF18" s="23"/>
      <c r="CG18" s="23"/>
      <c r="CH18" s="23"/>
    </row>
    <row r="19" spans="1:86" ht="12.75">
      <c r="A19" s="23"/>
      <c r="B19" s="5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5"/>
      <c r="BR19" s="35"/>
      <c r="BS19" s="30"/>
      <c r="BT19" s="32"/>
      <c r="BU19" s="35"/>
      <c r="BV19" s="30"/>
      <c r="BW19" s="31"/>
      <c r="BX19" s="35"/>
      <c r="BY19" s="34"/>
      <c r="BZ19" s="35"/>
      <c r="CA19" s="35"/>
      <c r="CB19" s="35"/>
      <c r="CC19" s="35"/>
      <c r="CD19" s="35"/>
      <c r="CE19" s="35"/>
      <c r="CF19" s="23"/>
      <c r="CG19" s="23"/>
      <c r="CH19" s="23"/>
    </row>
    <row r="20" spans="1:86" ht="12.75" customHeight="1">
      <c r="A20" s="23"/>
      <c r="B20" s="5"/>
      <c r="C20" s="173" t="str">
        <f>IF(BT1&lt;&gt;"",VLOOKUP(BT1,Teilnehmerliste!DL49:DM52,2,FALSE),"")</f>
        <v>hat die Sanitätsausbildung A mit 
mindestens 24 Unterrichtseinheiten (UE)
am 00.00.0000 erfolgreich abgeschlossen.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5"/>
      <c r="BR20" s="35"/>
      <c r="BS20" s="30"/>
      <c r="BT20" s="32"/>
      <c r="BU20" s="35"/>
      <c r="BV20" s="30"/>
      <c r="BW20" s="31"/>
      <c r="BX20" s="35"/>
      <c r="BY20" s="34"/>
      <c r="BZ20" s="35"/>
      <c r="CA20" s="35"/>
      <c r="CB20" s="35"/>
      <c r="CC20" s="35"/>
      <c r="CD20" s="35"/>
      <c r="CE20" s="35"/>
      <c r="CF20" s="23"/>
      <c r="CG20" s="23"/>
      <c r="CH20" s="23"/>
    </row>
    <row r="21" spans="1:86" ht="12.75" customHeight="1">
      <c r="A21" s="23"/>
      <c r="B21" s="5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5"/>
      <c r="BR21" s="35"/>
      <c r="BS21" s="30"/>
      <c r="BT21" s="32"/>
      <c r="BU21" s="35"/>
      <c r="BV21" s="30"/>
      <c r="BW21" s="31"/>
      <c r="BX21" s="35"/>
      <c r="BY21" s="34"/>
      <c r="BZ21" s="35"/>
      <c r="CA21" s="35"/>
      <c r="CB21" s="35"/>
      <c r="CC21" s="35"/>
      <c r="CD21" s="35"/>
      <c r="CE21" s="35"/>
      <c r="CF21" s="23"/>
      <c r="CG21" s="23"/>
      <c r="CH21" s="23"/>
    </row>
    <row r="22" spans="1:86" ht="12.75" customHeight="1">
      <c r="A22" s="23"/>
      <c r="B22" s="5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5"/>
      <c r="BR22" s="35"/>
      <c r="BS22" s="34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23"/>
      <c r="CG22" s="23"/>
      <c r="CH22" s="23"/>
    </row>
    <row r="23" spans="1:86" ht="12.75" customHeight="1">
      <c r="A23" s="23"/>
      <c r="B23" s="5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5"/>
      <c r="BR23" s="23"/>
      <c r="BS23" s="23"/>
      <c r="BT23" s="23"/>
      <c r="BU23" s="23"/>
      <c r="BV23" s="23"/>
      <c r="BW23" s="23"/>
      <c r="BX23" s="23"/>
      <c r="BY23" s="35"/>
      <c r="BZ23" s="35"/>
      <c r="CA23" s="35"/>
      <c r="CB23" s="35"/>
      <c r="CC23" s="35"/>
      <c r="CD23" s="35"/>
      <c r="CE23" s="35"/>
      <c r="CF23" s="23"/>
      <c r="CG23" s="23"/>
      <c r="CH23" s="23"/>
    </row>
    <row r="24" spans="1:86" ht="12.75" customHeight="1">
      <c r="A24" s="23"/>
      <c r="B24" s="5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5"/>
      <c r="BR24" s="23"/>
      <c r="BS24" s="23"/>
      <c r="BT24" s="23"/>
      <c r="BU24" s="23"/>
      <c r="BV24" s="23"/>
      <c r="BW24" s="23"/>
      <c r="BX24" s="23"/>
      <c r="BY24" s="35"/>
      <c r="BZ24" s="35"/>
      <c r="CA24" s="35"/>
      <c r="CB24" s="35"/>
      <c r="CC24" s="35"/>
      <c r="CD24" s="35"/>
      <c r="CE24" s="35"/>
      <c r="CF24" s="23"/>
      <c r="CG24" s="23"/>
      <c r="CH24" s="23"/>
    </row>
    <row r="25" spans="1:86" ht="12.75" customHeight="1">
      <c r="A25" s="23"/>
      <c r="B25" s="5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5"/>
      <c r="BR25" s="23"/>
      <c r="BS25" s="23"/>
      <c r="BT25" s="23"/>
      <c r="BU25" s="23"/>
      <c r="BV25" s="23"/>
      <c r="BW25" s="23"/>
      <c r="BX25" s="23"/>
      <c r="BY25" s="35"/>
      <c r="BZ25" s="35"/>
      <c r="CA25" s="35"/>
      <c r="CB25" s="35"/>
      <c r="CC25" s="35"/>
      <c r="CD25" s="35"/>
      <c r="CE25" s="35"/>
      <c r="CF25" s="23"/>
      <c r="CG25" s="23"/>
      <c r="CH25" s="23"/>
    </row>
    <row r="26" spans="1:86" ht="12.75">
      <c r="A26" s="23"/>
      <c r="B26" s="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5"/>
      <c r="BR26" s="23"/>
      <c r="BS26" s="23"/>
      <c r="BT26" s="23"/>
      <c r="BU26" s="23"/>
      <c r="BV26" s="23"/>
      <c r="BW26" s="23"/>
      <c r="BX26" s="23"/>
      <c r="BY26" s="35"/>
      <c r="BZ26" s="35"/>
      <c r="CA26" s="35"/>
      <c r="CB26" s="35"/>
      <c r="CC26" s="35"/>
      <c r="CD26" s="35"/>
      <c r="CE26" s="35"/>
      <c r="CF26" s="23"/>
      <c r="CG26" s="23"/>
      <c r="CH26" s="23"/>
    </row>
    <row r="27" spans="1:86" ht="12.75">
      <c r="A27" s="23"/>
      <c r="B27" s="5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1"/>
      <c r="BR27" s="23"/>
      <c r="BS27" s="23"/>
      <c r="BT27" s="23"/>
      <c r="BU27" s="23"/>
      <c r="BV27" s="23"/>
      <c r="BW27" s="23"/>
      <c r="BX27" s="23"/>
      <c r="BY27" s="35"/>
      <c r="BZ27" s="35"/>
      <c r="CA27" s="35"/>
      <c r="CB27" s="35"/>
      <c r="CC27" s="35"/>
      <c r="CD27" s="35"/>
      <c r="CE27" s="35"/>
      <c r="CF27" s="23"/>
      <c r="CG27" s="23"/>
      <c r="CH27" s="23"/>
    </row>
    <row r="28" spans="1:86" ht="12.75">
      <c r="A28" s="23"/>
      <c r="B28" s="5"/>
      <c r="C28" s="176" t="str">
        <f>IF(Teilnehmerliste!C15&lt;&gt;"",Teilnehmerliste!C15&amp;" "&amp;Teilnehmerliste!L15,"")</f>
        <v>00000 Muster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09"/>
      <c r="AP28" s="109"/>
      <c r="AQ28" s="177" t="str">
        <f>IF(Teilnehmerliste!C13&lt;&gt;"",Teilnehmerliste!C13,"")</f>
        <v>00.00.0000</v>
      </c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8" t="str">
        <f>IF(Teilnehmerliste!V13&lt;&gt;"",Teilnehmerliste!V13,"")</f>
        <v>00.00.0000</v>
      </c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2"/>
      <c r="BR28" s="23"/>
      <c r="BS28" s="23"/>
      <c r="BT28" s="23"/>
      <c r="BU28" s="23"/>
      <c r="BV28" s="23"/>
      <c r="BW28" s="23"/>
      <c r="BX28" s="23"/>
      <c r="BY28" s="35"/>
      <c r="BZ28" s="35"/>
      <c r="CA28" s="35"/>
      <c r="CB28" s="35"/>
      <c r="CC28" s="35"/>
      <c r="CD28" s="35"/>
      <c r="CE28" s="35"/>
      <c r="CF28" s="23"/>
      <c r="CG28" s="23"/>
      <c r="CH28" s="23"/>
    </row>
    <row r="29" spans="1:86" ht="12.75">
      <c r="A29" s="23"/>
      <c r="B29" s="5"/>
      <c r="C29" s="179" t="str">
        <f>IF(BT1&lt;&gt;"",VLOOKUP(BT1,CB12:CC15,2,FALSE),"")</f>
        <v>Lehrgangsort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5"/>
      <c r="AP29" s="175"/>
      <c r="AQ29" s="175" t="s">
        <v>14</v>
      </c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 t="s">
        <v>15</v>
      </c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2"/>
      <c r="BR29" s="23"/>
      <c r="BS29" s="23"/>
      <c r="BT29" s="23"/>
      <c r="BU29" s="23"/>
      <c r="BV29" s="23"/>
      <c r="BW29" s="23"/>
      <c r="BX29" s="23"/>
      <c r="BY29" s="35"/>
      <c r="BZ29" s="35"/>
      <c r="CA29" s="35"/>
      <c r="CB29" s="35"/>
      <c r="CC29" s="35"/>
      <c r="CD29" s="35"/>
      <c r="CE29" s="35"/>
      <c r="CF29" s="23"/>
      <c r="CG29" s="23"/>
      <c r="CH29" s="23"/>
    </row>
    <row r="30" spans="1:86" ht="12.75">
      <c r="A30" s="23"/>
      <c r="B30" s="5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0"/>
      <c r="BR30" s="23"/>
      <c r="BS30" s="23"/>
      <c r="BT30" s="23"/>
      <c r="BU30" s="23"/>
      <c r="BV30" s="23"/>
      <c r="BW30" s="23"/>
      <c r="BX30" s="23"/>
      <c r="BY30" s="35"/>
      <c r="BZ30" s="35"/>
      <c r="CA30" s="35"/>
      <c r="CB30" s="35"/>
      <c r="CC30" s="35"/>
      <c r="CD30" s="35"/>
      <c r="CE30" s="35"/>
      <c r="CF30" s="23"/>
      <c r="CG30" s="23"/>
      <c r="CH30" s="23"/>
    </row>
    <row r="31" spans="1:86" ht="12.75">
      <c r="A31" s="23"/>
      <c r="B31" s="5"/>
      <c r="C31" s="181" t="str">
        <f>IF(Teilnehmerliste!AN9&lt;&gt;"",Teilnehmerliste!AN9,"")</f>
        <v>Max Mustermann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8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2"/>
      <c r="BR31" s="23"/>
      <c r="BS31" s="23"/>
      <c r="BT31" s="23"/>
      <c r="BU31" s="23"/>
      <c r="BV31" s="23"/>
      <c r="BW31" s="23"/>
      <c r="BX31" s="23"/>
      <c r="BY31" s="35"/>
      <c r="BZ31" s="35"/>
      <c r="CA31" s="35"/>
      <c r="CB31" s="35"/>
      <c r="CC31" s="35"/>
      <c r="CD31" s="35"/>
      <c r="CE31" s="35"/>
      <c r="CF31" s="23"/>
      <c r="CG31" s="23"/>
      <c r="CH31" s="23"/>
    </row>
    <row r="32" spans="1:86" ht="12.75">
      <c r="A32" s="23"/>
      <c r="B32" s="5"/>
      <c r="C32" s="183" t="str">
        <f>IF(Teilnehmerliste!DI3&lt;&gt;"",Teilnehmerliste!DI3,"")</f>
        <v>00 00 000 / 000 / 000 / 00</v>
      </c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9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2"/>
      <c r="BR32" s="23"/>
      <c r="BS32" s="23"/>
      <c r="BT32" s="23"/>
      <c r="BU32" s="23"/>
      <c r="BV32" s="23"/>
      <c r="BW32" s="23"/>
      <c r="BX32" s="23"/>
      <c r="BY32" s="35"/>
      <c r="BZ32" s="35"/>
      <c r="CA32" s="35"/>
      <c r="CB32" s="35"/>
      <c r="CC32" s="35"/>
      <c r="CD32" s="35"/>
      <c r="CE32" s="35"/>
      <c r="CF32" s="23"/>
      <c r="CG32" s="23"/>
      <c r="CH32" s="23"/>
    </row>
    <row r="33" spans="1:86" ht="12.75">
      <c r="A33" s="23"/>
      <c r="B33" s="5"/>
      <c r="C33" s="179" t="s">
        <v>41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7"/>
      <c r="AJ33" s="186" t="s">
        <v>16</v>
      </c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5"/>
      <c r="BR33" s="23"/>
      <c r="BS33" s="23"/>
      <c r="BT33" s="23"/>
      <c r="BU33" s="23"/>
      <c r="BV33" s="23"/>
      <c r="BW33" s="23"/>
      <c r="BX33" s="23"/>
      <c r="BY33" s="35"/>
      <c r="BZ33" s="35"/>
      <c r="CA33" s="35"/>
      <c r="CB33" s="35"/>
      <c r="CC33" s="35"/>
      <c r="CD33" s="35"/>
      <c r="CE33" s="35"/>
      <c r="CF33" s="23"/>
      <c r="CG33" s="23"/>
      <c r="CH33" s="23"/>
    </row>
    <row r="34" spans="1:86" ht="12.75">
      <c r="A34" s="23"/>
      <c r="B34" s="5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5"/>
      <c r="BR34" s="23"/>
      <c r="BS34" s="23"/>
      <c r="BT34" s="23"/>
      <c r="BU34" s="23"/>
      <c r="BV34" s="23"/>
      <c r="BW34" s="23"/>
      <c r="BX34" s="23"/>
      <c r="BY34" s="35"/>
      <c r="BZ34" s="35"/>
      <c r="CA34" s="35"/>
      <c r="CB34" s="35"/>
      <c r="CC34" s="35"/>
      <c r="CD34" s="35"/>
      <c r="CE34" s="35"/>
      <c r="CF34" s="23"/>
      <c r="CG34" s="23"/>
      <c r="CH34" s="23"/>
    </row>
    <row r="35" spans="1:86" ht="12.75">
      <c r="A35" s="23"/>
      <c r="B35" s="5"/>
      <c r="C35" s="183" t="str">
        <f>IF(Teilnehmerliste!CF11&lt;&gt;"",Teilnehmerliste!CF11,"")</f>
        <v>DLRG Muster e. V.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5"/>
      <c r="BR35" s="23"/>
      <c r="BS35" s="23"/>
      <c r="BT35" s="23"/>
      <c r="BU35" s="23"/>
      <c r="BV35" s="23"/>
      <c r="BW35" s="23"/>
      <c r="BX35" s="23"/>
      <c r="BY35" s="35"/>
      <c r="BZ35" s="35"/>
      <c r="CA35" s="35"/>
      <c r="CB35" s="35"/>
      <c r="CC35" s="35"/>
      <c r="CD35" s="35"/>
      <c r="CE35" s="35"/>
      <c r="CF35" s="23"/>
      <c r="CG35" s="23"/>
      <c r="CH35" s="23"/>
    </row>
    <row r="36" spans="1:86" ht="12.75">
      <c r="A36" s="23"/>
      <c r="B36" s="5"/>
      <c r="C36" s="189" t="str">
        <f>IF(Teilnehmerliste!CF13&lt;&gt;"",Teilnehmerliste!CF13,"")</f>
        <v>Muster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90" t="str">
        <f>IF(Teilnehmerliste!CF15&lt;&gt;"",Teilnehmerliste!CF15,"")</f>
        <v>00.00.0000</v>
      </c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5"/>
      <c r="BR36" s="23"/>
      <c r="BS36" s="23"/>
      <c r="BT36" s="23"/>
      <c r="BU36" s="23"/>
      <c r="BV36" s="23"/>
      <c r="BW36" s="23"/>
      <c r="BX36" s="23"/>
      <c r="BY36" s="35"/>
      <c r="BZ36" s="35"/>
      <c r="CA36" s="35"/>
      <c r="CB36" s="35"/>
      <c r="CC36" s="35"/>
      <c r="CD36" s="35"/>
      <c r="CE36" s="35"/>
      <c r="CF36" s="23"/>
      <c r="CG36" s="23"/>
      <c r="CH36" s="23"/>
    </row>
    <row r="37" spans="1:86" ht="12.75">
      <c r="A37" s="23"/>
      <c r="B37" s="5"/>
      <c r="C37" s="179" t="s">
        <v>42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5" t="s">
        <v>11</v>
      </c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86" t="s">
        <v>43</v>
      </c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5"/>
      <c r="BR37" s="23"/>
      <c r="BS37" s="23"/>
      <c r="BT37" s="23"/>
      <c r="BU37" s="23"/>
      <c r="BV37" s="23"/>
      <c r="BW37" s="23"/>
      <c r="BX37" s="23"/>
      <c r="BY37" s="35"/>
      <c r="BZ37" s="35"/>
      <c r="CA37" s="35"/>
      <c r="CB37" s="35"/>
      <c r="CC37" s="35"/>
      <c r="CD37" s="35"/>
      <c r="CE37" s="35"/>
      <c r="CF37" s="23"/>
      <c r="CG37" s="23"/>
      <c r="CH37" s="23"/>
    </row>
    <row r="38" spans="1:86" ht="6" customHeight="1">
      <c r="A38" s="23"/>
      <c r="B38" s="5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23"/>
      <c r="CG38" s="23"/>
      <c r="CH38" s="23"/>
    </row>
    <row r="39" spans="1:86" ht="15.75" customHeight="1">
      <c r="A39" s="23"/>
      <c r="B39" s="5"/>
      <c r="C39" s="187" t="s">
        <v>17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5"/>
      <c r="BR39" s="35"/>
      <c r="BS39" s="34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23"/>
      <c r="CG39" s="23"/>
      <c r="CH39" s="23"/>
    </row>
    <row r="40" spans="1:86" ht="10.5" customHeight="1">
      <c r="A40" s="23"/>
      <c r="B40" s="5"/>
      <c r="C40" s="172">
        <f>IF(Teilnehmerliste!BN15&lt;&gt;"",BT40,"")</f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5"/>
      <c r="BR40" s="35"/>
      <c r="BS40" s="34"/>
      <c r="BT40" s="35" t="str">
        <f>CONCATENATE("Kennziffer der ermächtigten Ausbildungsstelle gem. BGV/GUV-V A1 – ",Teilnehmerliste!CX15,".")</f>
        <v>Kennziffer der ermächtigten Ausbildungsstelle gem. BGV/GUV-V A1 – .</v>
      </c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23"/>
      <c r="CG40" s="23"/>
      <c r="CH40" s="23"/>
    </row>
    <row r="41" spans="1:86" ht="12.75">
      <c r="A41" s="23"/>
      <c r="B41" s="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23"/>
      <c r="CG41" s="23"/>
      <c r="CH41" s="23"/>
    </row>
    <row r="42" spans="2:86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23"/>
      <c r="CG42" s="23"/>
      <c r="CH42" s="23"/>
    </row>
    <row r="43" spans="70:86" ht="12.75"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</row>
    <row r="44" spans="70:86" ht="12.75"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</row>
    <row r="45" spans="70:86" ht="12.75"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</row>
    <row r="46" spans="70:86" ht="12.75"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</row>
    <row r="47" spans="70:86" ht="12.75"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</row>
    <row r="48" spans="70:86" ht="12.75"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</row>
  </sheetData>
  <sheetProtection password="C703" sheet="1" objects="1" scenarios="1" selectLockedCells="1"/>
  <mergeCells count="47">
    <mergeCell ref="C2:BP2"/>
    <mergeCell ref="C10:BP10"/>
    <mergeCell ref="C13:BP13"/>
    <mergeCell ref="C11:BP11"/>
    <mergeCell ref="C12:BP12"/>
    <mergeCell ref="C3:BP3"/>
    <mergeCell ref="C4:BP4"/>
    <mergeCell ref="C5:BP5"/>
    <mergeCell ref="C8:BP8"/>
    <mergeCell ref="C9:BP9"/>
    <mergeCell ref="C33:AH33"/>
    <mergeCell ref="AJ33:BP33"/>
    <mergeCell ref="C34:BP34"/>
    <mergeCell ref="C35:AG35"/>
    <mergeCell ref="AH35:AS35"/>
    <mergeCell ref="AT35:BP36"/>
    <mergeCell ref="C36:AG36"/>
    <mergeCell ref="AH36:AS36"/>
    <mergeCell ref="C40:BP40"/>
    <mergeCell ref="C41:BP41"/>
    <mergeCell ref="C37:AG37"/>
    <mergeCell ref="AH37:AS37"/>
    <mergeCell ref="AT37:BP37"/>
    <mergeCell ref="C38:BP38"/>
    <mergeCell ref="C39:BP39"/>
    <mergeCell ref="C30:BP30"/>
    <mergeCell ref="C31:AH31"/>
    <mergeCell ref="AJ31:BP31"/>
    <mergeCell ref="C32:AH32"/>
    <mergeCell ref="AJ32:BP32"/>
    <mergeCell ref="C29:AN29"/>
    <mergeCell ref="AO29:AP29"/>
    <mergeCell ref="AQ29:BC29"/>
    <mergeCell ref="BD29:BP29"/>
    <mergeCell ref="C28:AN28"/>
    <mergeCell ref="AO28:AP28"/>
    <mergeCell ref="AQ28:BC28"/>
    <mergeCell ref="BD28:BP28"/>
    <mergeCell ref="C6:BP7"/>
    <mergeCell ref="C27:BP27"/>
    <mergeCell ref="C17:BP17"/>
    <mergeCell ref="C18:BP18"/>
    <mergeCell ref="C19:BP19"/>
    <mergeCell ref="C20:BP26"/>
    <mergeCell ref="C14:BP14"/>
    <mergeCell ref="C15:BP15"/>
    <mergeCell ref="C16:BP16"/>
  </mergeCells>
  <printOptions/>
  <pageMargins left="0.9055118110236221" right="0.5118110236220472" top="0.5905511811023623" bottom="0.5905511811023623" header="0.5118110236220472" footer="0.5118110236220472"/>
  <pageSetup fitToHeight="1" fitToWidth="1" horizontalDpi="600" verticalDpi="600" orientation="portrait" paperSize="11" r:id="rId3"/>
  <legacy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03">
    <tabColor indexed="10"/>
    <pageSetUpPr fitToPage="1"/>
  </sheetPr>
  <dimension ref="A1:ES70"/>
  <sheetViews>
    <sheetView showGridLines="0" showRowColHeaders="0" tabSelected="1" zoomScaleSheetLayoutView="120" zoomScalePageLayoutView="0" workbookViewId="0" topLeftCell="A1">
      <pane ySplit="22" topLeftCell="BM23" activePane="bottomLeft" state="frozen"/>
      <selection pane="topLeft" activeCell="A1" sqref="A1"/>
      <selection pane="bottomLeft" activeCell="W6" sqref="W6:CA6"/>
    </sheetView>
  </sheetViews>
  <sheetFormatPr defaultColWidth="0.85546875" defaultRowHeight="12.75"/>
  <cols>
    <col min="1" max="1" width="11.421875" style="1" customWidth="1"/>
    <col min="2" max="2" width="2.7109375" style="1" customWidth="1"/>
    <col min="3" max="110" width="0.85546875" style="1" customWidth="1"/>
    <col min="111" max="111" width="2.7109375" style="1" customWidth="1"/>
    <col min="112" max="113" width="6.7109375" style="1" customWidth="1"/>
    <col min="114" max="254" width="12.7109375" style="1" customWidth="1"/>
    <col min="255" max="16384" width="0.85546875" style="1" customWidth="1"/>
  </cols>
  <sheetData>
    <row r="1" spans="1:122" ht="12.75">
      <c r="A1" s="31"/>
      <c r="DH1" s="31"/>
      <c r="DI1" s="30">
        <f>DI9+DI10+DI11+DI12</f>
        <v>1</v>
      </c>
      <c r="DJ1" s="31">
        <f>IF(DK1&lt;&gt;0,VLOOKUP(DK1,BS5:BT8,2,FALSE),"")</f>
      </c>
      <c r="DK1" s="31"/>
      <c r="DL1" s="31"/>
      <c r="DM1" s="31"/>
      <c r="DN1" s="31"/>
      <c r="DO1" s="31"/>
      <c r="DP1" s="31"/>
      <c r="DQ1" s="31"/>
      <c r="DR1" s="25"/>
    </row>
    <row r="2" spans="1:122" ht="12.75">
      <c r="A2" s="3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25"/>
    </row>
    <row r="3" spans="1:122" ht="12.75" customHeight="1">
      <c r="A3" s="31"/>
      <c r="B3" s="5"/>
      <c r="C3" s="148" t="str">
        <f>IF(DI1&lt;&gt;0,VLOOKUP(DI1,DL9:DM12,2,FALSE),"Teilnehmerliste –")</f>
        <v>Teilnehmerliste – Sanitätsausbildung A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5"/>
      <c r="DH3" s="31"/>
      <c r="DI3" s="32" t="str">
        <f>IF(C9&lt;&gt;"",CONCATENATE(TEXT(C9,"00 00 000")," / ",TEXT(Q9,"000")," / ",TEXT(X9,"000")," / ",TEXT(AE9,"00")),"")</f>
        <v>00 00 000 / 000 / 000 / 00</v>
      </c>
      <c r="DJ3" s="31"/>
      <c r="DK3" s="31"/>
      <c r="DL3" s="31"/>
      <c r="DM3" s="31"/>
      <c r="DN3" s="31"/>
      <c r="DO3" s="31"/>
      <c r="DP3" s="31"/>
      <c r="DQ3" s="31"/>
      <c r="DR3" s="25"/>
    </row>
    <row r="4" spans="1:122" ht="12.75" customHeight="1">
      <c r="A4" s="31"/>
      <c r="B4" s="5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5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25"/>
    </row>
    <row r="5" spans="1:122" ht="6" customHeight="1">
      <c r="A5" s="31"/>
      <c r="B5" s="5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5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25"/>
    </row>
    <row r="6" spans="1:122" ht="12.75">
      <c r="A6" s="31"/>
      <c r="B6" s="5"/>
      <c r="C6" s="110">
        <v>0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49"/>
      <c r="T6" s="49"/>
      <c r="U6" s="49"/>
      <c r="V6" s="49"/>
      <c r="W6" s="63" t="s">
        <v>88</v>
      </c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5"/>
      <c r="DH6" s="31"/>
      <c r="DI6" s="37">
        <f>IF(DI1&lt;&gt;0,VLOOKUP(DI1,DI9:DJ12,2,FALSE),"")</f>
        <v>1</v>
      </c>
      <c r="DJ6" s="31"/>
      <c r="DK6" s="31"/>
      <c r="DL6" s="31"/>
      <c r="DM6" s="31"/>
      <c r="DN6" s="31"/>
      <c r="DO6" s="31"/>
      <c r="DP6" s="31"/>
      <c r="DQ6" s="31"/>
      <c r="DR6" s="25"/>
    </row>
    <row r="7" spans="1:122" ht="12.75" customHeight="1">
      <c r="A7" s="31"/>
      <c r="B7" s="5"/>
      <c r="C7" s="52" t="s">
        <v>64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49"/>
      <c r="T7" s="49"/>
      <c r="U7" s="49"/>
      <c r="V7" s="49"/>
      <c r="W7" s="68" t="s">
        <v>65</v>
      </c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5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25"/>
    </row>
    <row r="8" spans="1:122" ht="6" customHeight="1">
      <c r="A8" s="31"/>
      <c r="B8" s="5"/>
      <c r="C8" s="146" t="str">
        <f>IF(C9&lt;&gt;"",CONCATENATE(TEXT(C9,"00 00 000")," / ",TEXT(Q9,"000")," / ",TEXT(X9,"000")," / ",TEXT(AE9,"00")),"")</f>
        <v>00 00 000 / 000 / 000 / 00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5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25"/>
    </row>
    <row r="9" spans="1:122" ht="12.75">
      <c r="A9" s="32">
        <f>BF15</f>
        <v>3</v>
      </c>
      <c r="B9" s="5"/>
      <c r="C9" s="111">
        <v>0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26" t="s">
        <v>1</v>
      </c>
      <c r="P9" s="109"/>
      <c r="Q9" s="112">
        <v>0</v>
      </c>
      <c r="R9" s="112"/>
      <c r="S9" s="112"/>
      <c r="T9" s="112"/>
      <c r="U9" s="112"/>
      <c r="V9" s="109" t="s">
        <v>1</v>
      </c>
      <c r="W9" s="109"/>
      <c r="X9" s="112">
        <v>0</v>
      </c>
      <c r="Y9" s="112"/>
      <c r="Z9" s="112"/>
      <c r="AA9" s="112"/>
      <c r="AB9" s="112"/>
      <c r="AC9" s="109" t="s">
        <v>1</v>
      </c>
      <c r="AD9" s="109"/>
      <c r="AE9" s="108">
        <v>0</v>
      </c>
      <c r="AF9" s="108"/>
      <c r="AG9" s="108"/>
      <c r="AH9" s="108"/>
      <c r="AI9" s="108"/>
      <c r="AJ9" s="49"/>
      <c r="AK9" s="49"/>
      <c r="AL9" s="49"/>
      <c r="AM9" s="49"/>
      <c r="AN9" s="63" t="s">
        <v>89</v>
      </c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5"/>
      <c r="DH9" s="31"/>
      <c r="DI9" s="30">
        <f>IF(C18&lt;&gt;"",C20,0)</f>
        <v>1</v>
      </c>
      <c r="DJ9" s="32">
        <v>1</v>
      </c>
      <c r="DK9" s="31"/>
      <c r="DL9" s="37">
        <v>1</v>
      </c>
      <c r="DM9" s="31" t="s">
        <v>49</v>
      </c>
      <c r="DN9" s="31"/>
      <c r="DO9" s="30">
        <v>1</v>
      </c>
      <c r="DP9" s="32">
        <v>331</v>
      </c>
      <c r="DQ9" s="31"/>
      <c r="DR9" s="25"/>
    </row>
    <row r="10" spans="1:122" ht="12.75" customHeight="1">
      <c r="A10" s="32">
        <f>IF(BF15&lt;&gt;"",A9*365,"")</f>
        <v>1095</v>
      </c>
      <c r="B10" s="5"/>
      <c r="C10" s="52" t="s">
        <v>66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49"/>
      <c r="AK10" s="49"/>
      <c r="AL10" s="49"/>
      <c r="AM10" s="49"/>
      <c r="AN10" s="68" t="s">
        <v>67</v>
      </c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49"/>
      <c r="CC10" s="49"/>
      <c r="CD10" s="49"/>
      <c r="CE10" s="49"/>
      <c r="CF10" s="69" t="s">
        <v>85</v>
      </c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5"/>
      <c r="DH10" s="31"/>
      <c r="DI10" s="30">
        <f>IF(AD18&lt;&gt;"",AD20,0)</f>
        <v>0</v>
      </c>
      <c r="DJ10" s="32">
        <v>2</v>
      </c>
      <c r="DK10" s="31"/>
      <c r="DL10" s="37">
        <v>2</v>
      </c>
      <c r="DM10" s="31" t="s">
        <v>50</v>
      </c>
      <c r="DN10" s="31"/>
      <c r="DO10" s="30">
        <v>2</v>
      </c>
      <c r="DP10" s="32">
        <v>332</v>
      </c>
      <c r="DQ10" s="31"/>
      <c r="DR10" s="25"/>
    </row>
    <row r="11" spans="1:122" ht="12.75">
      <c r="A11" s="31"/>
      <c r="B11" s="5"/>
      <c r="C11" s="63" t="s">
        <v>90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  <c r="AK11" s="64"/>
      <c r="AL11" s="64"/>
      <c r="AM11" s="64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49"/>
      <c r="CC11" s="49"/>
      <c r="CD11" s="49"/>
      <c r="CE11" s="49"/>
      <c r="CF11" s="50" t="s">
        <v>91</v>
      </c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"/>
      <c r="DH11" s="31"/>
      <c r="DI11" s="30">
        <f>IF(BE18&lt;&gt;"",BE20,0)</f>
        <v>0</v>
      </c>
      <c r="DJ11" s="32">
        <v>3</v>
      </c>
      <c r="DK11" s="31"/>
      <c r="DL11" s="37">
        <v>3</v>
      </c>
      <c r="DM11" s="31" t="s">
        <v>51</v>
      </c>
      <c r="DN11" s="31"/>
      <c r="DO11" s="30">
        <v>3</v>
      </c>
      <c r="DP11" s="32">
        <v>333</v>
      </c>
      <c r="DQ11" s="31"/>
      <c r="DR11" s="25"/>
    </row>
    <row r="12" spans="1:122" ht="12.75">
      <c r="A12" s="31"/>
      <c r="B12" s="5"/>
      <c r="C12" s="68" t="s">
        <v>68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4"/>
      <c r="AK12" s="64"/>
      <c r="AL12" s="64"/>
      <c r="AM12" s="64"/>
      <c r="AN12" s="70" t="s">
        <v>69</v>
      </c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49"/>
      <c r="CC12" s="49"/>
      <c r="CD12" s="49"/>
      <c r="CE12" s="49"/>
      <c r="CF12" s="52" t="s">
        <v>70</v>
      </c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"/>
      <c r="DH12" s="31"/>
      <c r="DI12" s="30">
        <f>IF(CF18&lt;&gt;"",CF20,0)</f>
        <v>0</v>
      </c>
      <c r="DJ12" s="32">
        <v>4</v>
      </c>
      <c r="DK12" s="31"/>
      <c r="DL12" s="37">
        <v>4</v>
      </c>
      <c r="DM12" s="31" t="str">
        <f>CONCATENATE("Teilnehmerliste – Sanitätstraining ",DA18)</f>
        <v>Teilnehmerliste – Sanitätstraining </v>
      </c>
      <c r="DN12" s="31"/>
      <c r="DO12" s="30">
        <v>4</v>
      </c>
      <c r="DP12" s="32">
        <v>341</v>
      </c>
      <c r="DQ12" s="31"/>
      <c r="DR12" s="25"/>
    </row>
    <row r="13" spans="1:149" ht="12.75">
      <c r="A13" s="31" t="e">
        <f>IF(BF15&lt;&gt;"",CONCATENATE(TEXT(A16,"JJJJ")),"")</f>
        <v>#VALUE!</v>
      </c>
      <c r="B13" s="5"/>
      <c r="C13" s="66" t="s">
        <v>94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117" t="s">
        <v>2</v>
      </c>
      <c r="R13" s="117"/>
      <c r="S13" s="117"/>
      <c r="T13" s="117"/>
      <c r="U13" s="117"/>
      <c r="V13" s="66" t="s">
        <v>94</v>
      </c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49"/>
      <c r="AK13" s="49"/>
      <c r="AL13" s="49"/>
      <c r="AM13" s="49"/>
      <c r="AN13" s="65" t="s">
        <v>95</v>
      </c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51" t="s">
        <v>12</v>
      </c>
      <c r="BO13" s="51"/>
      <c r="BP13" s="48" t="str">
        <f>IF(C13&lt;&gt;"",CONCATENATE(TEXT(C13,"JJ"),""),IF(AN13&lt;&gt;"","Kein Eintrag",""))</f>
        <v>00.00.0000</v>
      </c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9"/>
      <c r="CC13" s="49"/>
      <c r="CD13" s="49"/>
      <c r="CE13" s="49"/>
      <c r="CF13" s="50" t="s">
        <v>92</v>
      </c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25"/>
      <c r="ER13" s="3"/>
      <c r="ES13" s="3"/>
    </row>
    <row r="14" spans="1:149" ht="12.75" customHeight="1">
      <c r="A14" s="31"/>
      <c r="B14" s="5"/>
      <c r="C14" s="52" t="s">
        <v>77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118"/>
      <c r="R14" s="118"/>
      <c r="S14" s="118"/>
      <c r="T14" s="118"/>
      <c r="U14" s="118"/>
      <c r="V14" s="52" t="s">
        <v>76</v>
      </c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49"/>
      <c r="AK14" s="49"/>
      <c r="AL14" s="49"/>
      <c r="AM14" s="49"/>
      <c r="AN14" s="68" t="s">
        <v>75</v>
      </c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49"/>
      <c r="BO14" s="49"/>
      <c r="BP14" s="52" t="s">
        <v>74</v>
      </c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49"/>
      <c r="CC14" s="49"/>
      <c r="CD14" s="49"/>
      <c r="CE14" s="49"/>
      <c r="CF14" s="53" t="s">
        <v>71</v>
      </c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"/>
      <c r="DH14" s="31"/>
      <c r="DI14" s="31"/>
      <c r="DJ14" s="31"/>
      <c r="DK14" s="31"/>
      <c r="DL14" s="31"/>
      <c r="DM14" s="31"/>
      <c r="DN14" s="31"/>
      <c r="DO14" s="31"/>
      <c r="DP14" s="31"/>
      <c r="DQ14" s="43"/>
      <c r="DR14" s="26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R14" s="4"/>
      <c r="ES14" s="4"/>
    </row>
    <row r="15" spans="1:122" ht="12.75" customHeight="1">
      <c r="A15" s="33" t="e">
        <f>IF(BF15&lt;&gt;"",V13+A10,"")</f>
        <v>#VALUE!</v>
      </c>
      <c r="B15" s="5"/>
      <c r="C15" s="106" t="s">
        <v>93</v>
      </c>
      <c r="D15" s="106"/>
      <c r="E15" s="106"/>
      <c r="F15" s="106"/>
      <c r="G15" s="106"/>
      <c r="H15" s="106"/>
      <c r="I15" s="106"/>
      <c r="J15" s="106"/>
      <c r="K15" s="107"/>
      <c r="L15" s="63" t="s">
        <v>92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1"/>
      <c r="AR15" s="61"/>
      <c r="AS15" s="61"/>
      <c r="AT15" s="61"/>
      <c r="AU15" s="48" t="e">
        <f>IF(BN15&lt;&gt;"",A18,A16)</f>
        <v>#VALUE!</v>
      </c>
      <c r="AV15" s="48"/>
      <c r="AW15" s="48"/>
      <c r="AX15" s="48"/>
      <c r="AY15" s="48"/>
      <c r="AZ15" s="48"/>
      <c r="BA15" s="48"/>
      <c r="BB15" s="48"/>
      <c r="BC15" s="48"/>
      <c r="BD15" s="48"/>
      <c r="BE15" s="18"/>
      <c r="BF15" s="130">
        <v>3</v>
      </c>
      <c r="BG15" s="130"/>
      <c r="BH15" s="130"/>
      <c r="BI15" s="130"/>
      <c r="BJ15" s="131"/>
      <c r="BK15" s="131"/>
      <c r="BL15" s="131"/>
      <c r="BM15" s="132"/>
      <c r="BN15" s="62"/>
      <c r="BO15" s="62"/>
      <c r="BP15" s="62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57"/>
      <c r="CE15" s="57"/>
      <c r="CF15" s="59" t="s">
        <v>94</v>
      </c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49"/>
      <c r="CU15" s="49"/>
      <c r="CV15" s="49"/>
      <c r="CW15" s="49"/>
      <c r="CX15" s="72"/>
      <c r="CY15" s="72"/>
      <c r="CZ15" s="72"/>
      <c r="DA15" s="72"/>
      <c r="DB15" s="72"/>
      <c r="DC15" s="72"/>
      <c r="DD15" s="72"/>
      <c r="DE15" s="72"/>
      <c r="DF15" s="72"/>
      <c r="DG15" s="5"/>
      <c r="DH15" s="31"/>
      <c r="DI15" s="38"/>
      <c r="DJ15" s="31"/>
      <c r="DK15" s="31"/>
      <c r="DL15" s="31"/>
      <c r="DM15" s="31"/>
      <c r="DN15" s="31"/>
      <c r="DO15" s="31"/>
      <c r="DP15" s="31"/>
      <c r="DQ15" s="31"/>
      <c r="DR15" s="27"/>
    </row>
    <row r="16" spans="1:122" ht="12.75" customHeight="1">
      <c r="A16" s="31" t="e">
        <f>CONCATENATE(TEXT(A15,"TT.MM.JJJJ"))</f>
        <v>#VALUE!</v>
      </c>
      <c r="B16" s="5"/>
      <c r="C16" s="52" t="s">
        <v>78</v>
      </c>
      <c r="D16" s="52"/>
      <c r="E16" s="52"/>
      <c r="F16" s="52"/>
      <c r="G16" s="52"/>
      <c r="H16" s="52"/>
      <c r="I16" s="52"/>
      <c r="J16" s="52"/>
      <c r="K16" s="107"/>
      <c r="L16" s="68" t="s">
        <v>13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54"/>
      <c r="AR16" s="54"/>
      <c r="AS16" s="54"/>
      <c r="AT16" s="54"/>
      <c r="AU16" s="52" t="s">
        <v>79</v>
      </c>
      <c r="AV16" s="52"/>
      <c r="AW16" s="52"/>
      <c r="AX16" s="52"/>
      <c r="AY16" s="52"/>
      <c r="AZ16" s="52"/>
      <c r="BA16" s="52"/>
      <c r="BB16" s="52"/>
      <c r="BC16" s="52"/>
      <c r="BD16" s="52"/>
      <c r="BE16" s="19"/>
      <c r="BF16" s="52" t="s">
        <v>80</v>
      </c>
      <c r="BG16" s="52"/>
      <c r="BH16" s="52"/>
      <c r="BI16" s="52"/>
      <c r="BJ16" s="58"/>
      <c r="BK16" s="58"/>
      <c r="BL16" s="58"/>
      <c r="BM16" s="58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7"/>
      <c r="CC16" s="57"/>
      <c r="CD16" s="57"/>
      <c r="CE16" s="57"/>
      <c r="CF16" s="52" t="s">
        <v>72</v>
      </c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49"/>
      <c r="CU16" s="49"/>
      <c r="CV16" s="49"/>
      <c r="CW16" s="49"/>
      <c r="CX16" s="55" t="s">
        <v>73</v>
      </c>
      <c r="CY16" s="55"/>
      <c r="CZ16" s="55"/>
      <c r="DA16" s="55"/>
      <c r="DB16" s="55"/>
      <c r="DC16" s="55"/>
      <c r="DD16" s="55"/>
      <c r="DE16" s="55"/>
      <c r="DF16" s="55"/>
      <c r="DG16" s="5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27"/>
    </row>
    <row r="17" spans="1:122" ht="3.75" customHeight="1">
      <c r="A17" s="31"/>
      <c r="B17" s="5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5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</row>
    <row r="18" spans="1:122" ht="10.5" customHeight="1">
      <c r="A18" s="33" t="e">
        <f>IF(BF15&lt;&gt;"",CONCATENATE("31.12.",TEXT(A13,0)),"")</f>
        <v>#VALUE!</v>
      </c>
      <c r="B18" s="5"/>
      <c r="C18" s="89" t="s">
        <v>87</v>
      </c>
      <c r="D18" s="90"/>
      <c r="E18" s="90"/>
      <c r="F18" s="90"/>
      <c r="G18" s="91"/>
      <c r="H18" s="74" t="s">
        <v>81</v>
      </c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89"/>
      <c r="AE18" s="90"/>
      <c r="AF18" s="90"/>
      <c r="AG18" s="90"/>
      <c r="AH18" s="91"/>
      <c r="AI18" s="74" t="s">
        <v>82</v>
      </c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95"/>
      <c r="BF18" s="96"/>
      <c r="BG18" s="96"/>
      <c r="BH18" s="96"/>
      <c r="BI18" s="97"/>
      <c r="BJ18" s="74" t="s">
        <v>83</v>
      </c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95"/>
      <c r="CG18" s="96"/>
      <c r="CH18" s="96"/>
      <c r="CI18" s="96"/>
      <c r="CJ18" s="97"/>
      <c r="CK18" s="73" t="s">
        <v>84</v>
      </c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1"/>
      <c r="DB18" s="71"/>
      <c r="DC18" s="71"/>
      <c r="DD18" s="71"/>
      <c r="DE18" s="71"/>
      <c r="DF18" s="71"/>
      <c r="DG18" s="5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</row>
    <row r="19" spans="1:122" ht="10.5" customHeight="1">
      <c r="A19" s="31"/>
      <c r="B19" s="5"/>
      <c r="C19" s="92"/>
      <c r="D19" s="93"/>
      <c r="E19" s="93"/>
      <c r="F19" s="93"/>
      <c r="G19" s="94"/>
      <c r="H19" s="74" t="s">
        <v>52</v>
      </c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92"/>
      <c r="AE19" s="93"/>
      <c r="AF19" s="93"/>
      <c r="AG19" s="93"/>
      <c r="AH19" s="94"/>
      <c r="AI19" s="74" t="s">
        <v>53</v>
      </c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98"/>
      <c r="BF19" s="99"/>
      <c r="BG19" s="99"/>
      <c r="BH19" s="99"/>
      <c r="BI19" s="100"/>
      <c r="BJ19" s="74" t="s">
        <v>63</v>
      </c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98"/>
      <c r="CG19" s="99"/>
      <c r="CH19" s="99"/>
      <c r="CI19" s="99"/>
      <c r="CJ19" s="100"/>
      <c r="CK19" s="73" t="s">
        <v>54</v>
      </c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105" t="s">
        <v>55</v>
      </c>
      <c r="DB19" s="105"/>
      <c r="DC19" s="105"/>
      <c r="DD19" s="105"/>
      <c r="DE19" s="105"/>
      <c r="DF19" s="105"/>
      <c r="DG19" s="5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</row>
    <row r="20" spans="1:122" ht="3.75" customHeight="1">
      <c r="A20" s="31"/>
      <c r="B20" s="5"/>
      <c r="C20" s="103">
        <v>1</v>
      </c>
      <c r="D20" s="103"/>
      <c r="E20" s="103"/>
      <c r="F20" s="103"/>
      <c r="G20" s="103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3">
        <v>2</v>
      </c>
      <c r="AE20" s="103"/>
      <c r="AF20" s="103"/>
      <c r="AG20" s="103"/>
      <c r="AH20" s="103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3">
        <v>3</v>
      </c>
      <c r="BF20" s="103"/>
      <c r="BG20" s="103"/>
      <c r="BH20" s="103"/>
      <c r="BI20" s="103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3">
        <v>4</v>
      </c>
      <c r="CG20" s="103"/>
      <c r="CH20" s="103"/>
      <c r="CI20" s="103"/>
      <c r="CJ20" s="103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5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</row>
    <row r="21" spans="1:122" ht="12.75" customHeight="1">
      <c r="A21" s="31"/>
      <c r="B21" s="5"/>
      <c r="C21" s="75" t="s">
        <v>5</v>
      </c>
      <c r="D21" s="76"/>
      <c r="E21" s="76"/>
      <c r="F21" s="76"/>
      <c r="G21" s="76"/>
      <c r="H21" s="76"/>
      <c r="I21" s="79" t="s">
        <v>8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1"/>
      <c r="AK21" s="80" t="s">
        <v>9</v>
      </c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1"/>
      <c r="BM21" s="129" t="s">
        <v>0</v>
      </c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127" t="str">
        <f>IF(C18&amp;AD18&amp;BE18&gt;="X","Gliederung","")</f>
        <v>Gliederung</v>
      </c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02" t="str">
        <f>IF(C18&amp;AD18&amp;BE18&gt;="X","/","")</f>
        <v>/</v>
      </c>
      <c r="CM21" s="102"/>
      <c r="CN21" s="86" t="str">
        <f>IF(C18&amp;AD18&amp;BE18&gt;="X","Qual.","")</f>
        <v>Qual.</v>
      </c>
      <c r="CO21" s="87"/>
      <c r="CP21" s="87"/>
      <c r="CQ21" s="87"/>
      <c r="CR21" s="87"/>
      <c r="CS21" s="102" t="str">
        <f>IF(C18&amp;AD18&amp;BE18&gt;="X","/","")</f>
        <v>/</v>
      </c>
      <c r="CT21" s="102"/>
      <c r="CU21" s="86" t="str">
        <f>IF(C18&amp;AD18&amp;BE18&gt;="X","lfd. Nr.","")</f>
        <v>lfd. Nr.</v>
      </c>
      <c r="CV21" s="87"/>
      <c r="CW21" s="87"/>
      <c r="CX21" s="87"/>
      <c r="CY21" s="87"/>
      <c r="CZ21" s="102" t="str">
        <f>IF(C18&amp;AD18&amp;BE18&gt;="X","/","")</f>
        <v>/</v>
      </c>
      <c r="DA21" s="102"/>
      <c r="DB21" s="84" t="str">
        <f>IF(C18&amp;AD18&amp;BE18&gt;="X","Jahr","")</f>
        <v>Jahr</v>
      </c>
      <c r="DC21" s="84"/>
      <c r="DD21" s="84"/>
      <c r="DE21" s="84"/>
      <c r="DF21" s="85"/>
      <c r="DG21" s="5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</row>
    <row r="22" spans="1:122" ht="12.75" customHeight="1">
      <c r="A22" s="31"/>
      <c r="B22" s="5"/>
      <c r="C22" s="77"/>
      <c r="D22" s="78"/>
      <c r="E22" s="78"/>
      <c r="F22" s="78"/>
      <c r="G22" s="78"/>
      <c r="H22" s="78"/>
      <c r="I22" s="88" t="s">
        <v>6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 t="s">
        <v>3</v>
      </c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2" t="s">
        <v>4</v>
      </c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3"/>
      <c r="DG22" s="5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</row>
    <row r="23" spans="1:122" ht="12.75" customHeight="1">
      <c r="A23" s="25"/>
      <c r="B23" s="5"/>
      <c r="C23" s="113">
        <v>1</v>
      </c>
      <c r="D23" s="114"/>
      <c r="E23" s="114"/>
      <c r="F23" s="114"/>
      <c r="G23" s="114"/>
      <c r="H23" s="114"/>
      <c r="I23" s="120" t="s">
        <v>96</v>
      </c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2"/>
      <c r="AK23" s="120" t="s">
        <v>97</v>
      </c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2"/>
      <c r="BM23" s="137" t="s">
        <v>94</v>
      </c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9">
        <f>IF($CA$21="","",IF(I23="","",$C$6))</f>
        <v>0</v>
      </c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23" t="str">
        <f>IF($CL$21="","",IF(I23="","","/"))</f>
        <v>/</v>
      </c>
      <c r="CM23" s="123"/>
      <c r="CN23" s="135">
        <f>IF($CA$21="","",IF(I23="","",VLOOKUP(DI1,DO9:DP12,2,FALSE)))</f>
        <v>331</v>
      </c>
      <c r="CO23" s="135"/>
      <c r="CP23" s="135"/>
      <c r="CQ23" s="135"/>
      <c r="CR23" s="135"/>
      <c r="CS23" s="123" t="str">
        <f>IF($CS$21="","",IF(I23="","","/"))</f>
        <v>/</v>
      </c>
      <c r="CT23" s="123"/>
      <c r="CU23" s="136"/>
      <c r="CV23" s="136"/>
      <c r="CW23" s="136"/>
      <c r="CX23" s="136"/>
      <c r="CY23" s="136"/>
      <c r="CZ23" s="123" t="str">
        <f>IF($CZ$21="","",IF(I23="","","/"))</f>
        <v>/</v>
      </c>
      <c r="DA23" s="123"/>
      <c r="DB23" s="124" t="str">
        <f>IF($DB$21="","",IF(I23="","",$BP$13))</f>
        <v>00.00.0000</v>
      </c>
      <c r="DC23" s="124"/>
      <c r="DD23" s="124"/>
      <c r="DE23" s="124"/>
      <c r="DF23" s="125"/>
      <c r="DG23" s="5"/>
      <c r="DH23" s="31"/>
      <c r="DI23" s="39" t="s">
        <v>21</v>
      </c>
      <c r="DJ23" s="40" t="str">
        <f>IF(I23&lt;&gt;"",I23,"")</f>
        <v>Mustermann</v>
      </c>
      <c r="DK23" s="40" t="str">
        <f>IF(AK23&lt;&gt;"",AK23,"")</f>
        <v>Max</v>
      </c>
      <c r="DL23" s="41" t="str">
        <f>IF(BM23&lt;&gt;"",BM23,"")</f>
        <v>00.00.0000</v>
      </c>
      <c r="DM23" s="31" t="str">
        <f>IF(Teilnehmerliste!$I23&lt;&gt;"",CONCATENATE("Reg.-Nr.:  ",TEXT(Teilnehmerliste!$CA23,"00 00 000")," / ",TEXT(Teilnehmerliste!$CN23,"000")," / ",TEXT(Teilnehmerliste!$CU23,"000")," / ",TEXT(Teilnehmerliste!$DB23,"00")),"")</f>
        <v>Reg.-Nr.:  00 00 000 / 331 / 000 / 00.00.0000</v>
      </c>
      <c r="DN23" s="31"/>
      <c r="DO23" s="31"/>
      <c r="DP23" s="31"/>
      <c r="DQ23" s="27"/>
      <c r="DR23" s="31"/>
    </row>
    <row r="24" spans="1:122" ht="12.75" customHeight="1">
      <c r="A24" s="25"/>
      <c r="B24" s="5"/>
      <c r="C24" s="115"/>
      <c r="D24" s="116"/>
      <c r="E24" s="116"/>
      <c r="F24" s="116"/>
      <c r="G24" s="116"/>
      <c r="H24" s="116"/>
      <c r="I24" s="119" t="s">
        <v>98</v>
      </c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 t="s">
        <v>99</v>
      </c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4"/>
      <c r="DG24" s="5"/>
      <c r="DH24" s="31"/>
      <c r="DI24" s="39" t="s">
        <v>22</v>
      </c>
      <c r="DJ24" s="40">
        <f>IF(I25&lt;&gt;"",I25,"")</f>
      </c>
      <c r="DK24" s="40">
        <f>IF(AK25&lt;&gt;"",AK25,"")</f>
      </c>
      <c r="DL24" s="41">
        <f>IF(BM25&lt;&gt;"",BM25,"")</f>
      </c>
      <c r="DM24" s="31">
        <f>IF(Teilnehmerliste!$I25&lt;&gt;"",CONCATENATE("Reg.-Nr.:  ",TEXT(Teilnehmerliste!$CA25,"00 00 000")," / ",TEXT(Teilnehmerliste!$CN25,"000")," / ",TEXT(Teilnehmerliste!$CU25,"000")," / ",TEXT(Teilnehmerliste!$DB25,"00")),"")</f>
      </c>
      <c r="DN24" s="31"/>
      <c r="DO24" s="31"/>
      <c r="DP24" s="31"/>
      <c r="DQ24" s="27"/>
      <c r="DR24" s="31"/>
    </row>
    <row r="25" spans="1:122" ht="12.75" customHeight="1">
      <c r="A25" s="25"/>
      <c r="B25" s="5"/>
      <c r="C25" s="113">
        <v>2</v>
      </c>
      <c r="D25" s="114"/>
      <c r="E25" s="114"/>
      <c r="F25" s="114"/>
      <c r="G25" s="114"/>
      <c r="H25" s="114"/>
      <c r="I25" s="120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2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2"/>
      <c r="BM25" s="137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9">
        <f>IF($CA$21="","",IF(I25="","",$C$6))</f>
      </c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23">
        <f>IF($CL$21="","",IF(I25="","","/"))</f>
      </c>
      <c r="CM25" s="123"/>
      <c r="CN25" s="135">
        <f>IF($CA$21="","",IF(I25="","",VLOOKUP(DI1,DO9:DP12,2,FALSE)))</f>
      </c>
      <c r="CO25" s="135"/>
      <c r="CP25" s="135"/>
      <c r="CQ25" s="135"/>
      <c r="CR25" s="135"/>
      <c r="CS25" s="123">
        <f>IF($CS$21="","",IF(I25="","","/"))</f>
      </c>
      <c r="CT25" s="123"/>
      <c r="CU25" s="135">
        <f>IF($CU$21="","",IF(I25="","",CU23+1))</f>
      </c>
      <c r="CV25" s="135"/>
      <c r="CW25" s="135"/>
      <c r="CX25" s="135"/>
      <c r="CY25" s="135"/>
      <c r="CZ25" s="123">
        <f>IF($CZ$21="","",IF(I25="","","/"))</f>
      </c>
      <c r="DA25" s="123"/>
      <c r="DB25" s="124">
        <f>IF($DB$21="","",IF(I25="","",$BP$13))</f>
      </c>
      <c r="DC25" s="124"/>
      <c r="DD25" s="124"/>
      <c r="DE25" s="124"/>
      <c r="DF25" s="125"/>
      <c r="DG25" s="5"/>
      <c r="DH25" s="31"/>
      <c r="DI25" s="39" t="s">
        <v>23</v>
      </c>
      <c r="DJ25" s="40">
        <f>IF(I27&lt;&gt;"",I27,"")</f>
      </c>
      <c r="DK25" s="40">
        <f>IF(AK27&lt;&gt;"",AK27,"")</f>
      </c>
      <c r="DL25" s="41">
        <f>IF(BM27&lt;&gt;"",BM27,"")</f>
      </c>
      <c r="DM25" s="31">
        <f>IF(Teilnehmerliste!$I27&lt;&gt;"",CONCATENATE("Reg.-Nr.:  ",TEXT(Teilnehmerliste!$CA27,"00 00 000")," / ",TEXT(Teilnehmerliste!$CN27,"000")," / ",TEXT(Teilnehmerliste!$CU27,"000")," / ",TEXT(Teilnehmerliste!$DB27,"00")),"")</f>
      </c>
      <c r="DN25" s="31"/>
      <c r="DO25" s="31"/>
      <c r="DP25" s="31"/>
      <c r="DQ25" s="27"/>
      <c r="DR25" s="31"/>
    </row>
    <row r="26" spans="1:122" ht="12.75" customHeight="1">
      <c r="A26" s="25"/>
      <c r="B26" s="5"/>
      <c r="C26" s="115"/>
      <c r="D26" s="116"/>
      <c r="E26" s="116"/>
      <c r="F26" s="116"/>
      <c r="G26" s="116"/>
      <c r="H26" s="116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4"/>
      <c r="DG26" s="5"/>
      <c r="DH26" s="31"/>
      <c r="DI26" s="39" t="s">
        <v>24</v>
      </c>
      <c r="DJ26" s="40">
        <f>IF(I29&lt;&gt;"",I29,"")</f>
      </c>
      <c r="DK26" s="40">
        <f>IF(AK29&lt;&gt;"",AK29,"")</f>
      </c>
      <c r="DL26" s="41">
        <f>IF(BM29&lt;&gt;"",BM29,"")</f>
      </c>
      <c r="DM26" s="31">
        <f>IF(Teilnehmerliste!$I29&lt;&gt;"",CONCATENATE("Reg.-Nr.:  ",TEXT(Teilnehmerliste!$CA29,"00 00 000")," / ",TEXT(Teilnehmerliste!$CN29,"000")," / ",TEXT(Teilnehmerliste!$CU29,"000")," / ",TEXT(Teilnehmerliste!$DB29,"00")),"")</f>
      </c>
      <c r="DN26" s="31"/>
      <c r="DO26" s="31"/>
      <c r="DP26" s="31"/>
      <c r="DQ26" s="27"/>
      <c r="DR26" s="31"/>
    </row>
    <row r="27" spans="1:122" ht="12.75" customHeight="1">
      <c r="A27" s="25"/>
      <c r="B27" s="5"/>
      <c r="C27" s="113">
        <v>3</v>
      </c>
      <c r="D27" s="114"/>
      <c r="E27" s="114"/>
      <c r="F27" s="114"/>
      <c r="G27" s="114"/>
      <c r="H27" s="114"/>
      <c r="I27" s="120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2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2"/>
      <c r="BM27" s="137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9">
        <f>IF($CA$21="","",IF(I27="","",$C$6))</f>
      </c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23">
        <f>IF($CL$21="","",IF(I27="","","/"))</f>
      </c>
      <c r="CM27" s="123"/>
      <c r="CN27" s="135">
        <f>IF($CA$21="","",IF(I27="","",VLOOKUP(DI1,DO9:DP12,2,FALSE)))</f>
      </c>
      <c r="CO27" s="135"/>
      <c r="CP27" s="135"/>
      <c r="CQ27" s="135"/>
      <c r="CR27" s="135"/>
      <c r="CS27" s="123">
        <f>IF($CS$21="","",IF(I27="","","/"))</f>
      </c>
      <c r="CT27" s="123"/>
      <c r="CU27" s="135">
        <f>IF($CU$21="","",IF(I27="","",CU25+1))</f>
      </c>
      <c r="CV27" s="135"/>
      <c r="CW27" s="135"/>
      <c r="CX27" s="135"/>
      <c r="CY27" s="135"/>
      <c r="CZ27" s="123">
        <f>IF($CZ$21="","",IF(I27="","","/"))</f>
      </c>
      <c r="DA27" s="123"/>
      <c r="DB27" s="124">
        <f>IF($DB$21="","",IF(I27="","",$BP$13))</f>
      </c>
      <c r="DC27" s="124"/>
      <c r="DD27" s="124"/>
      <c r="DE27" s="124"/>
      <c r="DF27" s="125"/>
      <c r="DG27" s="5"/>
      <c r="DH27" s="31"/>
      <c r="DI27" s="39" t="s">
        <v>25</v>
      </c>
      <c r="DJ27" s="40">
        <f>IF(I31&lt;&gt;"",I31,"")</f>
      </c>
      <c r="DK27" s="40">
        <f>IF(AK31&lt;&gt;"",AK31,"")</f>
      </c>
      <c r="DL27" s="41">
        <f>IF(BM31&lt;&gt;"",BM31,"")</f>
      </c>
      <c r="DM27" s="31">
        <f>IF(Teilnehmerliste!$I31&lt;&gt;"",CONCATENATE("Reg.-Nr.:  ",TEXT(Teilnehmerliste!$CA31,"00 00 000")," / ",TEXT(Teilnehmerliste!$CN31,"000")," / ",TEXT(Teilnehmerliste!$CU31,"000")," / ",TEXT(Teilnehmerliste!$DB31,"00")),"")</f>
      </c>
      <c r="DN27" s="31"/>
      <c r="DO27" s="31"/>
      <c r="DP27" s="31"/>
      <c r="DQ27" s="27"/>
      <c r="DR27" s="31"/>
    </row>
    <row r="28" spans="1:122" ht="12.75" customHeight="1">
      <c r="A28" s="25"/>
      <c r="B28" s="5"/>
      <c r="C28" s="115"/>
      <c r="D28" s="116"/>
      <c r="E28" s="116"/>
      <c r="F28" s="116"/>
      <c r="G28" s="116"/>
      <c r="H28" s="116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4"/>
      <c r="DG28" s="5"/>
      <c r="DH28" s="31"/>
      <c r="DI28" s="39" t="s">
        <v>26</v>
      </c>
      <c r="DJ28" s="40">
        <f>IF(I33&lt;&gt;"",I33,"")</f>
      </c>
      <c r="DK28" s="40">
        <f>IF(AK33&lt;&gt;"",AK33,"")</f>
      </c>
      <c r="DL28" s="41">
        <f>IF(BM33&lt;&gt;"",BM33,"")</f>
      </c>
      <c r="DM28" s="31">
        <f>IF(Teilnehmerliste!$I33&lt;&gt;"",CONCATENATE("Reg.-Nr.:  ",TEXT(Teilnehmerliste!$CA33,"00 00 000")," / ",TEXT(Teilnehmerliste!$CN33,"000")," / ",TEXT(Teilnehmerliste!$CU33,"000")," / ",TEXT(Teilnehmerliste!$DB33,"00")),"")</f>
      </c>
      <c r="DN28" s="31"/>
      <c r="DO28" s="31"/>
      <c r="DP28" s="31"/>
      <c r="DQ28" s="27"/>
      <c r="DR28" s="31"/>
    </row>
    <row r="29" spans="1:122" ht="12.75" customHeight="1">
      <c r="A29" s="25"/>
      <c r="B29" s="5"/>
      <c r="C29" s="113">
        <v>4</v>
      </c>
      <c r="D29" s="114"/>
      <c r="E29" s="114"/>
      <c r="F29" s="114"/>
      <c r="G29" s="114"/>
      <c r="H29" s="114"/>
      <c r="I29" s="120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2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2"/>
      <c r="BM29" s="137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9">
        <f>IF($CA$21="","",IF(I29="","",$C$6))</f>
      </c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23">
        <f>IF($CL$21="","",IF(I29="","","/"))</f>
      </c>
      <c r="CM29" s="123"/>
      <c r="CN29" s="135">
        <f>IF($CA$21="","",IF(I29="","",VLOOKUP(DI1,DO9:DP12,2,FALSE)))</f>
      </c>
      <c r="CO29" s="135"/>
      <c r="CP29" s="135"/>
      <c r="CQ29" s="135"/>
      <c r="CR29" s="135"/>
      <c r="CS29" s="123">
        <f>IF($CS$21="","",IF(I29="","","/"))</f>
      </c>
      <c r="CT29" s="123"/>
      <c r="CU29" s="135">
        <f>IF($CU$21="","",IF(I29="","",CU27+1))</f>
      </c>
      <c r="CV29" s="135"/>
      <c r="CW29" s="135"/>
      <c r="CX29" s="135"/>
      <c r="CY29" s="135"/>
      <c r="CZ29" s="123">
        <f>IF($CZ$21="","",IF(I29="","","/"))</f>
      </c>
      <c r="DA29" s="123"/>
      <c r="DB29" s="124">
        <f>IF($DB$21="","",IF(I29="","",$BP$13))</f>
      </c>
      <c r="DC29" s="124"/>
      <c r="DD29" s="124"/>
      <c r="DE29" s="124"/>
      <c r="DF29" s="125"/>
      <c r="DG29" s="5"/>
      <c r="DH29" s="31"/>
      <c r="DI29" s="39" t="s">
        <v>27</v>
      </c>
      <c r="DJ29" s="40">
        <f>IF(I35&lt;&gt;"",I35,"")</f>
      </c>
      <c r="DK29" s="40">
        <f>IF(AK35&lt;&gt;"",AK35,"")</f>
      </c>
      <c r="DL29" s="41">
        <f>IF(BM35&lt;&gt;"",BM35,"")</f>
      </c>
      <c r="DM29" s="31">
        <f>IF(Teilnehmerliste!$I35&lt;&gt;"",CONCATENATE("Reg.-Nr.:  ",TEXT(Teilnehmerliste!$CA35,"00 00 000")," / ",TEXT(Teilnehmerliste!$CN35,"000")," / ",TEXT(Teilnehmerliste!$CU35,"000")," / ",TEXT(Teilnehmerliste!$DB35,"00")),"")</f>
      </c>
      <c r="DN29" s="31"/>
      <c r="DO29" s="31"/>
      <c r="DP29" s="31"/>
      <c r="DQ29" s="27"/>
      <c r="DR29" s="31"/>
    </row>
    <row r="30" spans="1:122" ht="12.75" customHeight="1">
      <c r="A30" s="25"/>
      <c r="B30" s="5"/>
      <c r="C30" s="115"/>
      <c r="D30" s="116"/>
      <c r="E30" s="116"/>
      <c r="F30" s="116"/>
      <c r="G30" s="116"/>
      <c r="H30" s="116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4"/>
      <c r="DG30" s="5"/>
      <c r="DH30" s="31"/>
      <c r="DI30" s="39" t="s">
        <v>28</v>
      </c>
      <c r="DJ30" s="40">
        <f>IF(I37&lt;&gt;"",I37,"")</f>
      </c>
      <c r="DK30" s="40">
        <f>IF(AK37&lt;&gt;"",AK37,"")</f>
      </c>
      <c r="DL30" s="41">
        <f>IF(BM37&lt;&gt;"",BM37,"")</f>
      </c>
      <c r="DM30" s="31">
        <f>IF(Teilnehmerliste!$I37&lt;&gt;"",CONCATENATE("Reg.-Nr.:  ",TEXT(Teilnehmerliste!$CA37,"00 00 000")," / ",TEXT(Teilnehmerliste!$CN37,"000")," / ",TEXT(Teilnehmerliste!$CU37,"000")," / ",TEXT(Teilnehmerliste!$DB37,"00")),"")</f>
      </c>
      <c r="DN30" s="31"/>
      <c r="DO30" s="31"/>
      <c r="DP30" s="31"/>
      <c r="DQ30" s="27"/>
      <c r="DR30" s="31"/>
    </row>
    <row r="31" spans="1:122" ht="12.75" customHeight="1">
      <c r="A31" s="25"/>
      <c r="B31" s="5"/>
      <c r="C31" s="113">
        <v>5</v>
      </c>
      <c r="D31" s="114"/>
      <c r="E31" s="114"/>
      <c r="F31" s="114"/>
      <c r="G31" s="114"/>
      <c r="H31" s="114"/>
      <c r="I31" s="120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2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2"/>
      <c r="BM31" s="137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9">
        <f>IF($CA$21="","",IF(I31="","",$C$6))</f>
      </c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23">
        <f>IF($CL$21="","",IF(I31="","","/"))</f>
      </c>
      <c r="CM31" s="123"/>
      <c r="CN31" s="135">
        <f>IF($CA$21="","",IF(I31="","",VLOOKUP(DI1,DO9:DP12,2,FALSE)))</f>
      </c>
      <c r="CO31" s="135"/>
      <c r="CP31" s="135"/>
      <c r="CQ31" s="135"/>
      <c r="CR31" s="135"/>
      <c r="CS31" s="123">
        <f>IF($CS$21="","",IF(I31="","","/"))</f>
      </c>
      <c r="CT31" s="123"/>
      <c r="CU31" s="135">
        <f>IF($CU$21="","",IF(I31="","",CU29+1))</f>
      </c>
      <c r="CV31" s="135"/>
      <c r="CW31" s="135"/>
      <c r="CX31" s="135"/>
      <c r="CY31" s="135"/>
      <c r="CZ31" s="123">
        <f>IF($CZ$21="","",IF(I31="","","/"))</f>
      </c>
      <c r="DA31" s="123"/>
      <c r="DB31" s="124">
        <f>IF($DB$21="","",IF(I31="","",$BP$13))</f>
      </c>
      <c r="DC31" s="124"/>
      <c r="DD31" s="124"/>
      <c r="DE31" s="124"/>
      <c r="DF31" s="125"/>
      <c r="DG31" s="5"/>
      <c r="DH31" s="31"/>
      <c r="DI31" s="39" t="s">
        <v>29</v>
      </c>
      <c r="DJ31" s="40">
        <f>IF(I39&lt;&gt;"",I39,"")</f>
      </c>
      <c r="DK31" s="40">
        <f>IF(AK39&lt;&gt;"",AK39,"")</f>
      </c>
      <c r="DL31" s="41">
        <f>IF(BM39&lt;&gt;"",BM39,"")</f>
      </c>
      <c r="DM31" s="31">
        <f>IF(Teilnehmerliste!$I39&lt;&gt;"",CONCATENATE("Reg.-Nr.:  ",TEXT(Teilnehmerliste!$CA39,"00 00 000")," / ",TEXT(Teilnehmerliste!$CN39,"000")," / ",TEXT(Teilnehmerliste!$CU39,"000")," / ",TEXT(Teilnehmerliste!$DB39,"00")),"")</f>
      </c>
      <c r="DN31" s="31"/>
      <c r="DO31" s="31"/>
      <c r="DP31" s="31"/>
      <c r="DQ31" s="27"/>
      <c r="DR31" s="31"/>
    </row>
    <row r="32" spans="1:122" ht="12.75" customHeight="1">
      <c r="A32" s="25"/>
      <c r="B32" s="5"/>
      <c r="C32" s="115"/>
      <c r="D32" s="116"/>
      <c r="E32" s="116"/>
      <c r="F32" s="116"/>
      <c r="G32" s="116"/>
      <c r="H32" s="116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4"/>
      <c r="DG32" s="5"/>
      <c r="DH32" s="31"/>
      <c r="DI32" s="39" t="s">
        <v>30</v>
      </c>
      <c r="DJ32" s="40">
        <f>IF(I41&lt;&gt;"",I41,"")</f>
      </c>
      <c r="DK32" s="40">
        <f>IF(AK41&lt;&gt;"",AK41,"")</f>
      </c>
      <c r="DL32" s="41">
        <f>IF(BM41&lt;&gt;"",BM41,"")</f>
      </c>
      <c r="DM32" s="31">
        <f>IF(Teilnehmerliste!$I41&lt;&gt;"",CONCATENATE("Reg.-Nr.:  ",TEXT(Teilnehmerliste!$CA41,"00 00 000")," / ",TEXT(Teilnehmerliste!$CN41,"000")," / ",TEXT(Teilnehmerliste!$CU41,"000")," / ",TEXT(Teilnehmerliste!$DB41,"00")),"")</f>
      </c>
      <c r="DN32" s="31"/>
      <c r="DO32" s="31"/>
      <c r="DP32" s="31"/>
      <c r="DQ32" s="27"/>
      <c r="DR32" s="31"/>
    </row>
    <row r="33" spans="1:122" ht="12.75" customHeight="1">
      <c r="A33" s="25"/>
      <c r="B33" s="5"/>
      <c r="C33" s="113">
        <v>6</v>
      </c>
      <c r="D33" s="114"/>
      <c r="E33" s="114"/>
      <c r="F33" s="114"/>
      <c r="G33" s="114"/>
      <c r="H33" s="114"/>
      <c r="I33" s="120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2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2"/>
      <c r="BM33" s="137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9">
        <f>IF($CA$21="","",IF(I33="","",$C$6))</f>
      </c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23">
        <f>IF($CL$21="","",IF(I33="","","/"))</f>
      </c>
      <c r="CM33" s="123"/>
      <c r="CN33" s="135">
        <f>IF($CA$21="","",IF(I33="","",VLOOKUP(DI1,DO9:DP12,2,FALSE)))</f>
      </c>
      <c r="CO33" s="135"/>
      <c r="CP33" s="135"/>
      <c r="CQ33" s="135"/>
      <c r="CR33" s="135"/>
      <c r="CS33" s="123">
        <f>IF($CS$21="","",IF(I33="","","/"))</f>
      </c>
      <c r="CT33" s="123"/>
      <c r="CU33" s="135">
        <f>IF($CU$21="","",IF(I33="","",CU31+1))</f>
      </c>
      <c r="CV33" s="135"/>
      <c r="CW33" s="135"/>
      <c r="CX33" s="135"/>
      <c r="CY33" s="135"/>
      <c r="CZ33" s="123">
        <f>IF($CZ$21="","",IF(I33="","","/"))</f>
      </c>
      <c r="DA33" s="123"/>
      <c r="DB33" s="124">
        <f>IF($DB$21="","",IF(I33="","",$BP$13))</f>
      </c>
      <c r="DC33" s="124"/>
      <c r="DD33" s="124"/>
      <c r="DE33" s="124"/>
      <c r="DF33" s="125"/>
      <c r="DG33" s="5"/>
      <c r="DH33" s="31"/>
      <c r="DI33" s="39" t="s">
        <v>31</v>
      </c>
      <c r="DJ33" s="40">
        <f>IF(I43&lt;&gt;"",I43,"")</f>
      </c>
      <c r="DK33" s="40">
        <f>IF(AK43&lt;&gt;"",AK43,"")</f>
      </c>
      <c r="DL33" s="41">
        <f>IF(BM43&lt;&gt;"",BM43,"")</f>
      </c>
      <c r="DM33" s="31">
        <f>IF(Teilnehmerliste!$I43&lt;&gt;"",CONCATENATE("Reg.-Nr.:  ",TEXT(Teilnehmerliste!$CA43,"00 00 000")," / ",TEXT(Teilnehmerliste!$CN43,"000")," / ",TEXT(Teilnehmerliste!$CU43,"000")," / ",TEXT(Teilnehmerliste!$DB43,"00")),"")</f>
      </c>
      <c r="DN33" s="31"/>
      <c r="DO33" s="31"/>
      <c r="DP33" s="31"/>
      <c r="DQ33" s="27"/>
      <c r="DR33" s="31"/>
    </row>
    <row r="34" spans="1:122" ht="12.75" customHeight="1">
      <c r="A34" s="25"/>
      <c r="B34" s="5"/>
      <c r="C34" s="115"/>
      <c r="D34" s="116"/>
      <c r="E34" s="116"/>
      <c r="F34" s="116"/>
      <c r="G34" s="116"/>
      <c r="H34" s="116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4"/>
      <c r="DG34" s="5"/>
      <c r="DH34" s="31"/>
      <c r="DI34" s="39" t="s">
        <v>32</v>
      </c>
      <c r="DJ34" s="40">
        <f>IF(I45&lt;&gt;"",I45,"")</f>
      </c>
      <c r="DK34" s="40">
        <f>IF(AK45&lt;&gt;"",AK45,"")</f>
      </c>
      <c r="DL34" s="41">
        <f>IF(BM45&lt;&gt;"",BM45,"")</f>
      </c>
      <c r="DM34" s="31">
        <f>IF(Teilnehmerliste!$I45&lt;&gt;"",CONCATENATE("Reg.-Nr.:  ",TEXT(Teilnehmerliste!$CA45,"00 00 000")," / ",TEXT(Teilnehmerliste!$CN45,"000")," / ",TEXT(Teilnehmerliste!$CU45,"000")," / ",TEXT(Teilnehmerliste!$DB45,"00")),"")</f>
      </c>
      <c r="DN34" s="31"/>
      <c r="DO34" s="31"/>
      <c r="DP34" s="31"/>
      <c r="DQ34" s="27"/>
      <c r="DR34" s="31"/>
    </row>
    <row r="35" spans="2:122" ht="12.75" customHeight="1">
      <c r="B35" s="5"/>
      <c r="C35" s="113">
        <v>7</v>
      </c>
      <c r="D35" s="114"/>
      <c r="E35" s="114"/>
      <c r="F35" s="114"/>
      <c r="G35" s="114"/>
      <c r="H35" s="114"/>
      <c r="I35" s="120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2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2"/>
      <c r="BM35" s="137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9">
        <f>IF($CA$21="","",IF(I35="","",$C$6))</f>
      </c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23">
        <f>IF($CL$21="","",IF(I35="","","/"))</f>
      </c>
      <c r="CM35" s="123"/>
      <c r="CN35" s="135">
        <f>IF($CA$21="","",IF(I35="","",VLOOKUP(DI1,DO9:DP12,2,FALSE)))</f>
      </c>
      <c r="CO35" s="135"/>
      <c r="CP35" s="135"/>
      <c r="CQ35" s="135"/>
      <c r="CR35" s="135"/>
      <c r="CS35" s="123">
        <f>IF($CS$21="","",IF(I35="","","/"))</f>
      </c>
      <c r="CT35" s="123"/>
      <c r="CU35" s="135">
        <f>IF($CU$21="","",IF(I35="","",CU33+1))</f>
      </c>
      <c r="CV35" s="135"/>
      <c r="CW35" s="135"/>
      <c r="CX35" s="135"/>
      <c r="CY35" s="135"/>
      <c r="CZ35" s="123">
        <f>IF($CZ$21="","",IF(I35="","","/"))</f>
      </c>
      <c r="DA35" s="123"/>
      <c r="DB35" s="124">
        <f>IF($DB$21="","",IF(I35="","",$BP$13))</f>
      </c>
      <c r="DC35" s="124"/>
      <c r="DD35" s="124"/>
      <c r="DE35" s="124"/>
      <c r="DF35" s="125"/>
      <c r="DG35" s="5"/>
      <c r="DH35" s="31"/>
      <c r="DI35" s="39" t="s">
        <v>33</v>
      </c>
      <c r="DJ35" s="40">
        <f>IF(I47&lt;&gt;"",I47,"")</f>
      </c>
      <c r="DK35" s="40">
        <f>IF(AK47&lt;&gt;"",AK47,"")</f>
      </c>
      <c r="DL35" s="41">
        <f>IF(BM47&lt;&gt;"",BM47,"")</f>
      </c>
      <c r="DM35" s="31">
        <f>IF(Teilnehmerliste!$I47&lt;&gt;"",CONCATENATE("Reg.-Nr.:  ",TEXT(Teilnehmerliste!$CA47,"00 00 000")," / ",TEXT(Teilnehmerliste!$CN47,"000")," / ",TEXT(Teilnehmerliste!$CU47,"000")," / ",TEXT(Teilnehmerliste!$DB47,"00")),"")</f>
      </c>
      <c r="DN35" s="31"/>
      <c r="DO35" s="31"/>
      <c r="DP35" s="31"/>
      <c r="DQ35" s="27"/>
      <c r="DR35" s="31"/>
    </row>
    <row r="36" spans="2:122" ht="12.75" customHeight="1">
      <c r="B36" s="5"/>
      <c r="C36" s="115"/>
      <c r="D36" s="116"/>
      <c r="E36" s="116"/>
      <c r="F36" s="116"/>
      <c r="G36" s="116"/>
      <c r="H36" s="116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4"/>
      <c r="DG36" s="5"/>
      <c r="DH36" s="31"/>
      <c r="DI36" s="39" t="s">
        <v>34</v>
      </c>
      <c r="DJ36" s="40">
        <f>IF(I49&lt;&gt;"",I49,"")</f>
      </c>
      <c r="DK36" s="40">
        <f>IF(AK49&lt;&gt;"",AK49,"")</f>
      </c>
      <c r="DL36" s="41">
        <f>IF(BM49&lt;&gt;"",BM49,"")</f>
      </c>
      <c r="DM36" s="31">
        <f>IF(Teilnehmerliste!$I49&lt;&gt;"",CONCATENATE("Reg.-Nr.:  ",TEXT(Teilnehmerliste!$CA49,"00 00 000")," / ",TEXT(Teilnehmerliste!$CN49,"000")," / ",TEXT(Teilnehmerliste!$CU49,"000")," / ",TEXT(Teilnehmerliste!$DB49,"00")),"")</f>
      </c>
      <c r="DN36" s="31"/>
      <c r="DO36" s="31"/>
      <c r="DP36" s="31"/>
      <c r="DQ36" s="27"/>
      <c r="DR36" s="31"/>
    </row>
    <row r="37" spans="2:122" ht="12.75" customHeight="1">
      <c r="B37" s="5"/>
      <c r="C37" s="113">
        <v>8</v>
      </c>
      <c r="D37" s="114"/>
      <c r="E37" s="114"/>
      <c r="F37" s="114"/>
      <c r="G37" s="114"/>
      <c r="H37" s="114"/>
      <c r="I37" s="120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2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2"/>
      <c r="BM37" s="137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9">
        <f>IF($CA$21="","",IF(I37="","",$C$6))</f>
      </c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23">
        <f>IF($CL$21="","",IF(I37="","","/"))</f>
      </c>
      <c r="CM37" s="123"/>
      <c r="CN37" s="135">
        <f>IF($CA$21="","",IF(I37="","",VLOOKUP(DI1,DO9:DP12,2,FALSE)))</f>
      </c>
      <c r="CO37" s="135"/>
      <c r="CP37" s="135"/>
      <c r="CQ37" s="135"/>
      <c r="CR37" s="135"/>
      <c r="CS37" s="123">
        <f>IF($CS$21="","",IF(I37="","","/"))</f>
      </c>
      <c r="CT37" s="123"/>
      <c r="CU37" s="135">
        <f>IF($CU$21="","",IF(I37="","",CU35+1))</f>
      </c>
      <c r="CV37" s="135"/>
      <c r="CW37" s="135"/>
      <c r="CX37" s="135"/>
      <c r="CY37" s="135"/>
      <c r="CZ37" s="123">
        <f>IF($CZ$21="","",IF(I37="","","/"))</f>
      </c>
      <c r="DA37" s="123"/>
      <c r="DB37" s="124">
        <f>IF($DB$21="","",IF(I37="","",$BP$13))</f>
      </c>
      <c r="DC37" s="124"/>
      <c r="DD37" s="124"/>
      <c r="DE37" s="124"/>
      <c r="DF37" s="125"/>
      <c r="DG37" s="5"/>
      <c r="DH37" s="31"/>
      <c r="DI37" s="39" t="s">
        <v>35</v>
      </c>
      <c r="DJ37" s="40">
        <f>IF(I51&lt;&gt;"",I51,"")</f>
      </c>
      <c r="DK37" s="40">
        <f>IF(AK51&lt;&gt;"",AK51,"")</f>
      </c>
      <c r="DL37" s="41">
        <f>IF(BM51&lt;&gt;"",BM51,"")</f>
      </c>
      <c r="DM37" s="31">
        <f>IF(Teilnehmerliste!$I51&lt;&gt;"",CONCATENATE("Reg.-Nr.:  ",TEXT(Teilnehmerliste!$CA51,"00 00 000")," / ",TEXT(Teilnehmerliste!$CN51,"000")," / ",TEXT(Teilnehmerliste!$CU51,"000")," / ",TEXT(Teilnehmerliste!$DB51,"00")),"")</f>
      </c>
      <c r="DN37" s="31"/>
      <c r="DO37" s="31"/>
      <c r="DP37" s="31"/>
      <c r="DQ37" s="27"/>
      <c r="DR37" s="31"/>
    </row>
    <row r="38" spans="2:122" ht="12.75" customHeight="1">
      <c r="B38" s="5"/>
      <c r="C38" s="115"/>
      <c r="D38" s="116"/>
      <c r="E38" s="116"/>
      <c r="F38" s="116"/>
      <c r="G38" s="116"/>
      <c r="H38" s="116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4"/>
      <c r="DG38" s="5"/>
      <c r="DH38" s="31"/>
      <c r="DI38" s="39" t="s">
        <v>36</v>
      </c>
      <c r="DJ38" s="40">
        <f>IF(I53&lt;&gt;"",I53,"")</f>
      </c>
      <c r="DK38" s="40">
        <f>IF(AK53&lt;&gt;"",AK53,"")</f>
      </c>
      <c r="DL38" s="41">
        <f>IF(BM53&lt;&gt;"",BM53,"")</f>
      </c>
      <c r="DM38" s="31">
        <f>IF(Teilnehmerliste!$I53&lt;&gt;"",CONCATENATE("Reg.-Nr.:  ",TEXT(Teilnehmerliste!$CA53,"00 00 000")," / ",TEXT(Teilnehmerliste!$CN53,"000")," / ",TEXT(Teilnehmerliste!$CU53,"000")," / ",TEXT(Teilnehmerliste!$DB53,"00")),"")</f>
      </c>
      <c r="DN38" s="31"/>
      <c r="DO38" s="31"/>
      <c r="DP38" s="31"/>
      <c r="DQ38" s="27"/>
      <c r="DR38" s="31"/>
    </row>
    <row r="39" spans="2:122" ht="12.75" customHeight="1">
      <c r="B39" s="5"/>
      <c r="C39" s="113">
        <v>9</v>
      </c>
      <c r="D39" s="114"/>
      <c r="E39" s="114"/>
      <c r="F39" s="114"/>
      <c r="G39" s="114"/>
      <c r="H39" s="114"/>
      <c r="I39" s="120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2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2"/>
      <c r="BM39" s="137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9">
        <f>IF($CA$21="","",IF(I39="","",$C$6))</f>
      </c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23">
        <f>IF($CL$21="","",IF(I39="","","/"))</f>
      </c>
      <c r="CM39" s="123"/>
      <c r="CN39" s="135">
        <f>IF($CA$21="","",IF(I39="","",VLOOKUP(DI1,DO9:DP12,2,FALSE)))</f>
      </c>
      <c r="CO39" s="135"/>
      <c r="CP39" s="135"/>
      <c r="CQ39" s="135"/>
      <c r="CR39" s="135"/>
      <c r="CS39" s="123">
        <f>IF($CS$21="","",IF(I39="","","/"))</f>
      </c>
      <c r="CT39" s="123"/>
      <c r="CU39" s="135">
        <f>IF($CU$21="","",IF(I39="","",CU37+1))</f>
      </c>
      <c r="CV39" s="135"/>
      <c r="CW39" s="135"/>
      <c r="CX39" s="135"/>
      <c r="CY39" s="135"/>
      <c r="CZ39" s="123">
        <f>IF($CZ$21="","",IF(I39="","","/"))</f>
      </c>
      <c r="DA39" s="123"/>
      <c r="DB39" s="124">
        <f>IF($DB$21="","",IF(I39="","",$BP$13))</f>
      </c>
      <c r="DC39" s="124"/>
      <c r="DD39" s="124"/>
      <c r="DE39" s="124"/>
      <c r="DF39" s="125"/>
      <c r="DG39" s="5"/>
      <c r="DH39" s="31"/>
      <c r="DI39" s="39" t="s">
        <v>37</v>
      </c>
      <c r="DJ39" s="40">
        <f>IF(I55&lt;&gt;"",I55,"")</f>
      </c>
      <c r="DK39" s="40">
        <f>IF(AK55&lt;&gt;"",AK55,"")</f>
      </c>
      <c r="DL39" s="41">
        <f>IF(BM55&lt;&gt;"",BM55,"")</f>
      </c>
      <c r="DM39" s="31">
        <f>IF(Teilnehmerliste!$I55&lt;&gt;"",CONCATENATE("Reg.-Nr.:  ",TEXT(Teilnehmerliste!$CA55,"00 00 000")," / ",TEXT(Teilnehmerliste!$CN55,"000")," / ",TEXT(Teilnehmerliste!$CU55,"000")," / ",TEXT(Teilnehmerliste!$DB55,"00")),"")</f>
      </c>
      <c r="DN39" s="31"/>
      <c r="DO39" s="31"/>
      <c r="DP39" s="31"/>
      <c r="DQ39" s="27"/>
      <c r="DR39" s="31"/>
    </row>
    <row r="40" spans="2:122" ht="12.75" customHeight="1">
      <c r="B40" s="5"/>
      <c r="C40" s="115"/>
      <c r="D40" s="116"/>
      <c r="E40" s="116"/>
      <c r="F40" s="116"/>
      <c r="G40" s="116"/>
      <c r="H40" s="116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4"/>
      <c r="DG40" s="5"/>
      <c r="DH40" s="31"/>
      <c r="DI40" s="39" t="s">
        <v>38</v>
      </c>
      <c r="DJ40" s="40">
        <f>IF(I57&lt;&gt;"",I57,"")</f>
      </c>
      <c r="DK40" s="40">
        <f>IF(AK57&lt;&gt;"",AK57,"")</f>
      </c>
      <c r="DL40" s="41">
        <f>IF(BM57&lt;&gt;"",BM57,"")</f>
      </c>
      <c r="DM40" s="31">
        <f>IF(Teilnehmerliste!$I57&lt;&gt;"",CONCATENATE("Reg.-Nr.:  ",TEXT(Teilnehmerliste!$CA57,"00 00 000")," / ",TEXT(Teilnehmerliste!$CN57,"000")," / ",TEXT(Teilnehmerliste!$CU57,"000")," / ",TEXT(Teilnehmerliste!$DB57,"00")),"")</f>
      </c>
      <c r="DN40" s="31"/>
      <c r="DO40" s="31"/>
      <c r="DP40" s="31"/>
      <c r="DQ40" s="27"/>
      <c r="DR40" s="31"/>
    </row>
    <row r="41" spans="2:122" ht="12.75" customHeight="1">
      <c r="B41" s="5"/>
      <c r="C41" s="113">
        <v>10</v>
      </c>
      <c r="D41" s="114"/>
      <c r="E41" s="114"/>
      <c r="F41" s="114"/>
      <c r="G41" s="114"/>
      <c r="H41" s="114"/>
      <c r="I41" s="120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2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2"/>
      <c r="BM41" s="137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9">
        <f>IF($CA$21="","",IF(I41="","",$C$6))</f>
      </c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23">
        <f>IF($CL$21="","",IF(I41="","","/"))</f>
      </c>
      <c r="CM41" s="123"/>
      <c r="CN41" s="135">
        <f>IF($CA$21="","",IF(I41="","",VLOOKUP(DI1,DO9:DP12,2,FALSE)))</f>
      </c>
      <c r="CO41" s="135"/>
      <c r="CP41" s="135"/>
      <c r="CQ41" s="135"/>
      <c r="CR41" s="135"/>
      <c r="CS41" s="123">
        <f>IF($CS$21="","",IF(I41="","","/"))</f>
      </c>
      <c r="CT41" s="123"/>
      <c r="CU41" s="135">
        <f>IF($CU$21="","",IF(I41="","",CU39+1))</f>
      </c>
      <c r="CV41" s="135"/>
      <c r="CW41" s="135"/>
      <c r="CX41" s="135"/>
      <c r="CY41" s="135"/>
      <c r="CZ41" s="123">
        <f>IF($CZ$21="","",IF(I41="","","/"))</f>
      </c>
      <c r="DA41" s="123"/>
      <c r="DB41" s="124">
        <f>IF($DB$21="","",IF(I41="","",$BP$13))</f>
      </c>
      <c r="DC41" s="124"/>
      <c r="DD41" s="124"/>
      <c r="DE41" s="124"/>
      <c r="DF41" s="125"/>
      <c r="DG41" s="5"/>
      <c r="DH41" s="31"/>
      <c r="DI41" s="39" t="s">
        <v>39</v>
      </c>
      <c r="DJ41" s="40">
        <f>IF(I59&lt;&gt;"",I59,"")</f>
      </c>
      <c r="DK41" s="40">
        <f>IF(AK59&lt;&gt;"",AK59,"")</f>
      </c>
      <c r="DL41" s="41">
        <f>IF(BM59&lt;&gt;"",BM59,"")</f>
      </c>
      <c r="DM41" s="31">
        <f>IF(Teilnehmerliste!$I59&lt;&gt;"",CONCATENATE("Reg.-Nr.:  ",TEXT(Teilnehmerliste!$CA59,"00 00 000")," / ",TEXT(Teilnehmerliste!$CN59,"000")," / ",TEXT(Teilnehmerliste!$CU59,"000")," / ",TEXT(Teilnehmerliste!$DB59,"00")),"")</f>
      </c>
      <c r="DN41" s="31"/>
      <c r="DO41" s="31"/>
      <c r="DP41" s="31"/>
      <c r="DQ41" s="27"/>
      <c r="DR41" s="31"/>
    </row>
    <row r="42" spans="2:122" ht="12.75" customHeight="1">
      <c r="B42" s="5"/>
      <c r="C42" s="115"/>
      <c r="D42" s="116"/>
      <c r="E42" s="116"/>
      <c r="F42" s="116"/>
      <c r="G42" s="116"/>
      <c r="H42" s="116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4"/>
      <c r="DG42" s="5"/>
      <c r="DH42" s="31"/>
      <c r="DI42" s="39" t="s">
        <v>40</v>
      </c>
      <c r="DJ42" s="40">
        <f>IF(I61&lt;&gt;"",I61,"")</f>
      </c>
      <c r="DK42" s="40">
        <f>IF(AK61&lt;&gt;"",AK61,"")</f>
      </c>
      <c r="DL42" s="41">
        <f>IF(BM61&lt;&gt;"",BM61,"")</f>
      </c>
      <c r="DM42" s="31">
        <f>IF(Teilnehmerliste!$I61&lt;&gt;"",CONCATENATE("Reg.-Nr.:  ",TEXT(Teilnehmerliste!$CA61,"00 00 000")," / ",TEXT(Teilnehmerliste!$CN61,"000")," / ",TEXT(Teilnehmerliste!$CU61,"000")," / ",TEXT(Teilnehmerliste!$DB61,"00")),"")</f>
      </c>
      <c r="DN42" s="31"/>
      <c r="DO42" s="31"/>
      <c r="DP42" s="31"/>
      <c r="DQ42" s="27"/>
      <c r="DR42" s="31"/>
    </row>
    <row r="43" spans="2:122" ht="12.75" customHeight="1">
      <c r="B43" s="5"/>
      <c r="C43" s="113">
        <v>11</v>
      </c>
      <c r="D43" s="114"/>
      <c r="E43" s="114"/>
      <c r="F43" s="114"/>
      <c r="G43" s="114"/>
      <c r="H43" s="114"/>
      <c r="I43" s="120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2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2"/>
      <c r="BM43" s="137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9">
        <f>IF($CA$21="","",IF(I43="","",$C$6))</f>
      </c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23">
        <f>IF($CL$21="","",IF(I43="","","/"))</f>
      </c>
      <c r="CM43" s="123"/>
      <c r="CN43" s="135">
        <f>IF($CA$21="","",IF(I43="","",VLOOKUP(DI1,DO9:DP12,2,FALSE)))</f>
      </c>
      <c r="CO43" s="135"/>
      <c r="CP43" s="135"/>
      <c r="CQ43" s="135"/>
      <c r="CR43" s="135"/>
      <c r="CS43" s="123">
        <f>IF($CS$21="","",IF(I43="","","/"))</f>
      </c>
      <c r="CT43" s="123"/>
      <c r="CU43" s="135">
        <f>IF($CU$21="","",IF(I43="","",CU41+1))</f>
      </c>
      <c r="CV43" s="135"/>
      <c r="CW43" s="135"/>
      <c r="CX43" s="135"/>
      <c r="CY43" s="135"/>
      <c r="CZ43" s="123">
        <f>IF($CZ$21="","",IF(I43="","","/"))</f>
      </c>
      <c r="DA43" s="123"/>
      <c r="DB43" s="124">
        <f>IF($DB$21="","",IF(I43="","",$BP$13))</f>
      </c>
      <c r="DC43" s="124"/>
      <c r="DD43" s="124"/>
      <c r="DE43" s="124"/>
      <c r="DF43" s="125"/>
      <c r="DG43" s="5"/>
      <c r="DH43" s="31"/>
      <c r="DI43" s="31"/>
      <c r="DJ43" s="31"/>
      <c r="DK43" s="31"/>
      <c r="DL43" s="31"/>
      <c r="DM43" s="31"/>
      <c r="DN43" s="31"/>
      <c r="DO43" s="31"/>
      <c r="DP43" s="31"/>
      <c r="DQ43" s="27"/>
      <c r="DR43" s="31"/>
    </row>
    <row r="44" spans="2:122" ht="12.75" customHeight="1">
      <c r="B44" s="5"/>
      <c r="C44" s="115"/>
      <c r="D44" s="116"/>
      <c r="E44" s="116"/>
      <c r="F44" s="116"/>
      <c r="G44" s="116"/>
      <c r="H44" s="116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4"/>
      <c r="DG44" s="5"/>
      <c r="DH44" s="31"/>
      <c r="DI44" s="30">
        <v>1</v>
      </c>
      <c r="DJ44" s="32">
        <v>24</v>
      </c>
      <c r="DK44" s="31"/>
      <c r="DL44" s="34">
        <v>1</v>
      </c>
      <c r="DM44" s="35" t="str">
        <f>IF(DI1&lt;&gt;"",CONCATENATE("Die Ausbildung wurde bei der Qualitätssicherungsstelle (QSEH) der Berufsgenossen- schaften unter der Nummer ",Teilnehmerliste!AN13," registriert."),"")</f>
        <v>Die Ausbildung wurde bei der Qualitätssicherungsstelle (QSEH) der Berufsgenossen- schaften unter der Nummer 000/0000 registriert.</v>
      </c>
      <c r="DN44" s="31"/>
      <c r="DO44" s="31"/>
      <c r="DP44" s="31"/>
      <c r="DQ44" s="27"/>
      <c r="DR44" s="31"/>
    </row>
    <row r="45" spans="2:122" ht="12.75" customHeight="1">
      <c r="B45" s="5"/>
      <c r="C45" s="141">
        <v>12</v>
      </c>
      <c r="D45" s="142"/>
      <c r="E45" s="142"/>
      <c r="F45" s="142"/>
      <c r="G45" s="142"/>
      <c r="H45" s="142"/>
      <c r="I45" s="120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2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2"/>
      <c r="BM45" s="137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9">
        <f>IF($CA$21="","",IF(I45="","",$C$6))</f>
      </c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23">
        <f>IF($CL$21="","",IF(I45="","","/"))</f>
      </c>
      <c r="CM45" s="123"/>
      <c r="CN45" s="135">
        <f>IF($CA$21="","",IF(I45="","",VLOOKUP(DI1,DO9:DP12,2,FALSE)))</f>
      </c>
      <c r="CO45" s="135"/>
      <c r="CP45" s="135"/>
      <c r="CQ45" s="135"/>
      <c r="CR45" s="135"/>
      <c r="CS45" s="123">
        <f>IF($CS$21="","",IF(I45="","","/"))</f>
      </c>
      <c r="CT45" s="123"/>
      <c r="CU45" s="135">
        <f>IF($CU$21="","",IF(I45="","",CU43+1))</f>
      </c>
      <c r="CV45" s="135"/>
      <c r="CW45" s="135"/>
      <c r="CX45" s="135"/>
      <c r="CY45" s="135"/>
      <c r="CZ45" s="123">
        <f>IF($CZ$21="","",IF(I45="","","/"))</f>
      </c>
      <c r="DA45" s="123"/>
      <c r="DB45" s="124">
        <f>IF($DB$21="","",IF(I45="","",$BP$13))</f>
      </c>
      <c r="DC45" s="124"/>
      <c r="DD45" s="124"/>
      <c r="DE45" s="124"/>
      <c r="DF45" s="125"/>
      <c r="DG45" s="5"/>
      <c r="DH45" s="31"/>
      <c r="DI45" s="30">
        <v>2</v>
      </c>
      <c r="DJ45" s="32">
        <v>24</v>
      </c>
      <c r="DK45" s="31"/>
      <c r="DL45" s="34">
        <v>2</v>
      </c>
      <c r="DM45" s="35" t="str">
        <f>IF(DI1&lt;&gt;"",CONCATENATE("Die Fortbildung wurde bei der Qualitätssicherungsstelle (QSEH) der Berufsgenossen- schaften unter der Nummer ",Teilnehmerliste!AN13," registriert."),"")</f>
        <v>Die Fortbildung wurde bei der Qualitätssicherungsstelle (QSEH) der Berufsgenossen- schaften unter der Nummer 000/0000 registriert.</v>
      </c>
      <c r="DN45" s="31"/>
      <c r="DO45" s="31"/>
      <c r="DP45" s="31"/>
      <c r="DQ45" s="27"/>
      <c r="DR45" s="31"/>
    </row>
    <row r="46" spans="2:122" ht="12.75" customHeight="1">
      <c r="B46" s="5"/>
      <c r="C46" s="143"/>
      <c r="D46" s="144"/>
      <c r="E46" s="144"/>
      <c r="F46" s="144"/>
      <c r="G46" s="144"/>
      <c r="H46" s="144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4"/>
      <c r="DG46" s="5"/>
      <c r="DH46" s="31"/>
      <c r="DI46" s="30">
        <v>3</v>
      </c>
      <c r="DJ46" s="32">
        <v>24</v>
      </c>
      <c r="DK46" s="31"/>
      <c r="DL46" s="34">
        <v>3</v>
      </c>
      <c r="DM46" s="35"/>
      <c r="DN46" s="31"/>
      <c r="DO46" s="31"/>
      <c r="DP46" s="31"/>
      <c r="DQ46" s="27"/>
      <c r="DR46" s="31"/>
    </row>
    <row r="47" spans="2:122" ht="12.75" customHeight="1">
      <c r="B47" s="5"/>
      <c r="C47" s="113">
        <v>13</v>
      </c>
      <c r="D47" s="114"/>
      <c r="E47" s="114"/>
      <c r="F47" s="114"/>
      <c r="G47" s="114"/>
      <c r="H47" s="114"/>
      <c r="I47" s="120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2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2"/>
      <c r="BM47" s="137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9">
        <f>IF($CA$21="","",IF(I47="","",$C$6))</f>
      </c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23">
        <f>IF($CL$21="","",IF(I47="","","/"))</f>
      </c>
      <c r="CM47" s="123"/>
      <c r="CN47" s="135">
        <f>IF($CA$21="","",IF(I47="","",VLOOKUP(DI1,DO9:DP12,2,FALSE)))</f>
      </c>
      <c r="CO47" s="135"/>
      <c r="CP47" s="135"/>
      <c r="CQ47" s="135"/>
      <c r="CR47" s="135"/>
      <c r="CS47" s="123">
        <f>IF($CS$21="","",IF(I47="","","/"))</f>
      </c>
      <c r="CT47" s="123"/>
      <c r="CU47" s="135">
        <f>IF($CU$21="","",IF(I47="","",CU45+1))</f>
      </c>
      <c r="CV47" s="135"/>
      <c r="CW47" s="135"/>
      <c r="CX47" s="135"/>
      <c r="CY47" s="135"/>
      <c r="CZ47" s="123">
        <f>IF($CZ$21="","",IF(I47="","","/"))</f>
      </c>
      <c r="DA47" s="123"/>
      <c r="DB47" s="124">
        <f>IF($DB$21="","",IF(I47="","",$BP$13))</f>
      </c>
      <c r="DC47" s="124"/>
      <c r="DD47" s="124"/>
      <c r="DE47" s="124"/>
      <c r="DF47" s="125"/>
      <c r="DG47" s="5"/>
      <c r="DH47" s="31"/>
      <c r="DI47" s="30">
        <v>4</v>
      </c>
      <c r="DJ47" s="32">
        <v>12</v>
      </c>
      <c r="DK47" s="31"/>
      <c r="DL47" s="34">
        <v>4</v>
      </c>
      <c r="DM47" s="35"/>
      <c r="DN47" s="31"/>
      <c r="DO47" s="31"/>
      <c r="DP47" s="31"/>
      <c r="DQ47" s="27"/>
      <c r="DR47" s="31"/>
    </row>
    <row r="48" spans="2:122" ht="12.75" customHeight="1">
      <c r="B48" s="5"/>
      <c r="C48" s="115"/>
      <c r="D48" s="116"/>
      <c r="E48" s="116"/>
      <c r="F48" s="116"/>
      <c r="G48" s="116"/>
      <c r="H48" s="116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4"/>
      <c r="DG48" s="5"/>
      <c r="DH48" s="31"/>
      <c r="DI48" s="31"/>
      <c r="DJ48" s="31"/>
      <c r="DK48" s="31"/>
      <c r="DL48" s="31"/>
      <c r="DM48" s="31"/>
      <c r="DN48" s="31"/>
      <c r="DO48" s="31"/>
      <c r="DP48" s="31"/>
      <c r="DQ48" s="27"/>
      <c r="DR48" s="31"/>
    </row>
    <row r="49" spans="2:122" ht="12.75" customHeight="1">
      <c r="B49" s="5"/>
      <c r="C49" s="141">
        <v>14</v>
      </c>
      <c r="D49" s="142"/>
      <c r="E49" s="142"/>
      <c r="F49" s="142"/>
      <c r="G49" s="142"/>
      <c r="H49" s="142"/>
      <c r="I49" s="120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2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2"/>
      <c r="BM49" s="137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9">
        <f>IF($CA$21="","",IF(I49="","",$C$6))</f>
      </c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23">
        <f>IF($CL$21="","",IF(I49="","","/"))</f>
      </c>
      <c r="CM49" s="123"/>
      <c r="CN49" s="135">
        <f>IF($CA$21="","",IF(I49="","",VLOOKUP(DI1,DO9:DP12,2,FALSE)))</f>
      </c>
      <c r="CO49" s="135"/>
      <c r="CP49" s="135"/>
      <c r="CQ49" s="135"/>
      <c r="CR49" s="135"/>
      <c r="CS49" s="123">
        <f>IF($CS$21="","",IF(I49="","","/"))</f>
      </c>
      <c r="CT49" s="123"/>
      <c r="CU49" s="135">
        <f>IF($CU$21="","",IF(I49="","",CU47+1))</f>
      </c>
      <c r="CV49" s="135"/>
      <c r="CW49" s="135"/>
      <c r="CX49" s="135"/>
      <c r="CY49" s="135"/>
      <c r="CZ49" s="123">
        <f>IF($CZ$21="","",IF(I49="","","/"))</f>
      </c>
      <c r="DA49" s="123"/>
      <c r="DB49" s="124">
        <f>IF($DB$21="","",IF(I49="","",$BP$13))</f>
      </c>
      <c r="DC49" s="124"/>
      <c r="DD49" s="124"/>
      <c r="DE49" s="124"/>
      <c r="DF49" s="125"/>
      <c r="DG49" s="5"/>
      <c r="DH49" s="31"/>
      <c r="DI49" s="31"/>
      <c r="DJ49" s="31"/>
      <c r="DK49" s="31"/>
      <c r="DL49" s="30">
        <v>1</v>
      </c>
      <c r="DM49" s="31" t="str">
        <f>CONCATENATE("hat die Sanitätsausbildung A mit 
mindestens ",VLOOKUP(DI1,DI44:DJ47,2,FALSE)," Unterrichtseinheiten (UE)","
am ",TEXT(V13,"TT. MMMM JJJJ")," erfolgreich abgeschlossen.")</f>
        <v>hat die Sanitätsausbildung A mit 
mindestens 24 Unterrichtseinheiten (UE)
am 00.00.0000 erfolgreich abgeschlossen.</v>
      </c>
      <c r="DN49" s="31"/>
      <c r="DO49" s="31"/>
      <c r="DP49" s="31"/>
      <c r="DQ49" s="27"/>
      <c r="DR49" s="31"/>
    </row>
    <row r="50" spans="2:122" ht="12.75" customHeight="1">
      <c r="B50" s="5"/>
      <c r="C50" s="143"/>
      <c r="D50" s="144"/>
      <c r="E50" s="144"/>
      <c r="F50" s="144"/>
      <c r="G50" s="144"/>
      <c r="H50" s="144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4"/>
      <c r="DG50" s="5"/>
      <c r="DH50" s="31"/>
      <c r="DI50" s="31"/>
      <c r="DJ50" s="31"/>
      <c r="DK50" s="31"/>
      <c r="DL50" s="30">
        <v>2</v>
      </c>
      <c r="DM50" s="31" t="str">
        <f>CONCATENATE("hat die Sanitätsausbildung B mit 
mindestens ",VLOOKUP(DI1,DI44:DJ47,2,FALSE)," Unterrichtseinheiten (UE)","
am ",TEXT(V13,"TT. MMMM JJJJ")," erfolgreich abgeschlossen.")</f>
        <v>hat die Sanitätsausbildung B mit 
mindestens 24 Unterrichtseinheiten (UE)
am 00.00.0000 erfolgreich abgeschlossen.</v>
      </c>
      <c r="DN50" s="31"/>
      <c r="DO50" s="31"/>
      <c r="DP50" s="31"/>
      <c r="DQ50" s="27"/>
      <c r="DR50" s="31"/>
    </row>
    <row r="51" spans="2:122" ht="12.75" customHeight="1">
      <c r="B51" s="5"/>
      <c r="C51" s="113">
        <v>15</v>
      </c>
      <c r="D51" s="114"/>
      <c r="E51" s="114"/>
      <c r="F51" s="114"/>
      <c r="G51" s="114"/>
      <c r="H51" s="114"/>
      <c r="I51" s="120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2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2"/>
      <c r="BM51" s="137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9">
        <f>IF($CA$21="","",IF(I51="","",$C$6))</f>
      </c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23">
        <f>IF($CL$21="","",IF(I51="","","/"))</f>
      </c>
      <c r="CM51" s="123"/>
      <c r="CN51" s="135">
        <f>IF($CA$21="","",IF(I51="","",VLOOKUP(DI1,DO9:DP12,2,FALSE)))</f>
      </c>
      <c r="CO51" s="135"/>
      <c r="CP51" s="135"/>
      <c r="CQ51" s="135"/>
      <c r="CR51" s="135"/>
      <c r="CS51" s="123">
        <f>IF($CS$21="","",IF(I51="","","/"))</f>
      </c>
      <c r="CT51" s="123"/>
      <c r="CU51" s="135">
        <f>IF($CU$21="","",IF(I51="","",CU49+1))</f>
      </c>
      <c r="CV51" s="135"/>
      <c r="CW51" s="135"/>
      <c r="CX51" s="135"/>
      <c r="CY51" s="135"/>
      <c r="CZ51" s="123">
        <f>IF($CZ$21="","",IF(I51="","","/"))</f>
      </c>
      <c r="DA51" s="123"/>
      <c r="DB51" s="124">
        <f>IF($DB$21="","",IF(I51="","",$BP$13))</f>
      </c>
      <c r="DC51" s="124"/>
      <c r="DD51" s="124"/>
      <c r="DE51" s="124"/>
      <c r="DF51" s="125"/>
      <c r="DG51" s="5"/>
      <c r="DH51" s="31"/>
      <c r="DI51" s="31"/>
      <c r="DJ51" s="31"/>
      <c r="DK51" s="31"/>
      <c r="DL51" s="30">
        <v>3</v>
      </c>
      <c r="DM51" s="31" t="str">
        <f>CONCATENATE("hat die Sanitätsausbildung C mit 
mindestens ",VLOOKUP(DI1,DI44:DJ47,2,FALSE)," Unterrichtseinheiten (UE)","
am ",TEXT(V13,"TT. MMMM JJJJ")," erfolgreich abgeschlossen.")</f>
        <v>hat die Sanitätsausbildung C mit 
mindestens 24 Unterrichtseinheiten (UE)
am 00.00.0000 erfolgreich abgeschlossen.</v>
      </c>
      <c r="DN51" s="31"/>
      <c r="DO51" s="31"/>
      <c r="DP51" s="31"/>
      <c r="DQ51" s="27"/>
      <c r="DR51" s="31"/>
    </row>
    <row r="52" spans="2:122" ht="12.75" customHeight="1">
      <c r="B52" s="5"/>
      <c r="C52" s="115"/>
      <c r="D52" s="116"/>
      <c r="E52" s="116"/>
      <c r="F52" s="116"/>
      <c r="G52" s="116"/>
      <c r="H52" s="116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4"/>
      <c r="DG52" s="5"/>
      <c r="DH52" s="31"/>
      <c r="DI52" s="31"/>
      <c r="DJ52" s="31"/>
      <c r="DK52" s="31"/>
      <c r="DL52" s="30">
        <v>4</v>
      </c>
      <c r="DM52" s="31" t="str">
        <f>CONCATENATE("hat an einem Sanitätstraining ",DA18," mit 
mind. ",VLOOKUP(DI1,DI44:DJ47,2,FALSE)," Unterrichtseinheiten (UE)","
erfolgreich teilgenommen.")</f>
        <v>hat an einem Sanitätstraining  mit 
mind. 24 Unterrichtseinheiten (UE)
erfolgreich teilgenommen.</v>
      </c>
      <c r="DN52" s="31"/>
      <c r="DO52" s="31"/>
      <c r="DP52" s="31"/>
      <c r="DQ52" s="27"/>
      <c r="DR52" s="31"/>
    </row>
    <row r="53" spans="2:122" ht="12.75" customHeight="1">
      <c r="B53" s="5"/>
      <c r="C53" s="113">
        <v>16</v>
      </c>
      <c r="D53" s="114"/>
      <c r="E53" s="114"/>
      <c r="F53" s="114"/>
      <c r="G53" s="114"/>
      <c r="H53" s="114"/>
      <c r="I53" s="120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2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2"/>
      <c r="BM53" s="137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9">
        <f>IF($CA$21="","",IF(I53="","",$C$6))</f>
      </c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23">
        <f>IF($CL$21="","",IF(I53="","","/"))</f>
      </c>
      <c r="CM53" s="123"/>
      <c r="CN53" s="135">
        <f>IF($CA$21="","",IF(I53="","",VLOOKUP(DI1,DO9:DP12,2,FALSE)))</f>
      </c>
      <c r="CO53" s="135"/>
      <c r="CP53" s="135"/>
      <c r="CQ53" s="135"/>
      <c r="CR53" s="135"/>
      <c r="CS53" s="123">
        <f>IF($CS$21="","",IF(I53="","","/"))</f>
      </c>
      <c r="CT53" s="123"/>
      <c r="CU53" s="135">
        <f>IF($CU$21="","",IF(I53="","",CU51+1))</f>
      </c>
      <c r="CV53" s="135"/>
      <c r="CW53" s="135"/>
      <c r="CX53" s="135"/>
      <c r="CY53" s="135"/>
      <c r="CZ53" s="123">
        <f>IF($CZ$21="","",IF(I53="","","/"))</f>
      </c>
      <c r="DA53" s="123"/>
      <c r="DB53" s="124">
        <f>IF($DB$21="","",IF(I53="","",$BP$13))</f>
      </c>
      <c r="DC53" s="124"/>
      <c r="DD53" s="124"/>
      <c r="DE53" s="124"/>
      <c r="DF53" s="125"/>
      <c r="DG53" s="5"/>
      <c r="DH53" s="31"/>
      <c r="DI53" s="31"/>
      <c r="DJ53" s="31"/>
      <c r="DK53" s="31"/>
      <c r="DL53" s="31"/>
      <c r="DM53" s="31"/>
      <c r="DN53" s="31"/>
      <c r="DO53" s="31"/>
      <c r="DP53" s="31"/>
      <c r="DQ53" s="27"/>
      <c r="DR53" s="31"/>
    </row>
    <row r="54" spans="2:122" ht="12.75" customHeight="1">
      <c r="B54" s="5"/>
      <c r="C54" s="115"/>
      <c r="D54" s="116"/>
      <c r="E54" s="116"/>
      <c r="F54" s="116"/>
      <c r="G54" s="116"/>
      <c r="H54" s="116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4"/>
      <c r="DG54" s="5"/>
      <c r="DH54" s="31"/>
      <c r="DI54" s="31"/>
      <c r="DJ54" s="31"/>
      <c r="DK54" s="31"/>
      <c r="DL54" s="31"/>
      <c r="DM54" s="31"/>
      <c r="DN54" s="31"/>
      <c r="DO54" s="31"/>
      <c r="DP54" s="31"/>
      <c r="DQ54" s="27"/>
      <c r="DR54" s="31"/>
    </row>
    <row r="55" spans="2:122" ht="12.75" customHeight="1">
      <c r="B55" s="5"/>
      <c r="C55" s="113">
        <v>17</v>
      </c>
      <c r="D55" s="114"/>
      <c r="E55" s="114"/>
      <c r="F55" s="114"/>
      <c r="G55" s="114"/>
      <c r="H55" s="114"/>
      <c r="I55" s="120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2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2"/>
      <c r="BM55" s="137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9">
        <f>IF($CA$21="","",IF(I55="","",$C$6))</f>
      </c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23">
        <f>IF($CL$21="","",IF(I55="","","/"))</f>
      </c>
      <c r="CM55" s="123"/>
      <c r="CN55" s="135">
        <f>IF($CA$21="","",IF(I55="","",VLOOKUP(DI1,DO9:DP12,2,FALSE)))</f>
      </c>
      <c r="CO55" s="135"/>
      <c r="CP55" s="135"/>
      <c r="CQ55" s="135"/>
      <c r="CR55" s="135"/>
      <c r="CS55" s="123">
        <f>IF($CS$21="","",IF(I55="","","/"))</f>
      </c>
      <c r="CT55" s="123"/>
      <c r="CU55" s="135">
        <f>IF($CU$21="","",IF(I55="","",CU53+1))</f>
      </c>
      <c r="CV55" s="135"/>
      <c r="CW55" s="135"/>
      <c r="CX55" s="135"/>
      <c r="CY55" s="135"/>
      <c r="CZ55" s="123">
        <f>IF($CZ$21="","",IF(I55="","","/"))</f>
      </c>
      <c r="DA55" s="123"/>
      <c r="DB55" s="124">
        <f>IF($DB$21="","",IF(I55="","",$BP$13))</f>
      </c>
      <c r="DC55" s="124"/>
      <c r="DD55" s="124"/>
      <c r="DE55" s="124"/>
      <c r="DF55" s="125"/>
      <c r="DG55" s="5"/>
      <c r="DH55" s="31"/>
      <c r="DI55" s="31"/>
      <c r="DJ55" s="31"/>
      <c r="DK55" s="31"/>
      <c r="DL55" s="31"/>
      <c r="DM55" s="31"/>
      <c r="DN55" s="31"/>
      <c r="DO55" s="31"/>
      <c r="DP55" s="27"/>
      <c r="DQ55" s="27"/>
      <c r="DR55" s="31"/>
    </row>
    <row r="56" spans="2:122" ht="12.75" customHeight="1">
      <c r="B56" s="5"/>
      <c r="C56" s="115"/>
      <c r="D56" s="116"/>
      <c r="E56" s="116"/>
      <c r="F56" s="116"/>
      <c r="G56" s="116"/>
      <c r="H56" s="116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4"/>
      <c r="DG56" s="5"/>
      <c r="DH56" s="31"/>
      <c r="DI56" s="31"/>
      <c r="DJ56" s="31"/>
      <c r="DK56" s="31"/>
      <c r="DL56" s="31"/>
      <c r="DM56" s="31"/>
      <c r="DN56" s="31"/>
      <c r="DO56" s="31"/>
      <c r="DP56" s="27"/>
      <c r="DQ56" s="27"/>
      <c r="DR56" s="31"/>
    </row>
    <row r="57" spans="2:122" ht="12.75" customHeight="1">
      <c r="B57" s="5"/>
      <c r="C57" s="113">
        <v>18</v>
      </c>
      <c r="D57" s="114"/>
      <c r="E57" s="114"/>
      <c r="F57" s="114"/>
      <c r="G57" s="114"/>
      <c r="H57" s="114"/>
      <c r="I57" s="120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2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2"/>
      <c r="BM57" s="137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9">
        <f>IF($CA$21="","",IF(I57="","",$C$6))</f>
      </c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23">
        <f>IF($CL$21="","",IF(I57="","","/"))</f>
      </c>
      <c r="CM57" s="123"/>
      <c r="CN57" s="135">
        <f>IF($CA$21="","",IF(I57="","",VLOOKUP(DI1,DO9:DP12,2,FALSE)))</f>
      </c>
      <c r="CO57" s="135"/>
      <c r="CP57" s="135"/>
      <c r="CQ57" s="135"/>
      <c r="CR57" s="135"/>
      <c r="CS57" s="123">
        <f>IF($CS$21="","",IF(I57="","","/"))</f>
      </c>
      <c r="CT57" s="123"/>
      <c r="CU57" s="135">
        <f>IF($CU$21="","",IF(I57="","",CU55+1))</f>
      </c>
      <c r="CV57" s="135"/>
      <c r="CW57" s="135"/>
      <c r="CX57" s="135"/>
      <c r="CY57" s="135"/>
      <c r="CZ57" s="123">
        <f>IF($CZ$21="","",IF(I57="","","/"))</f>
      </c>
      <c r="DA57" s="123"/>
      <c r="DB57" s="124">
        <f>IF($DB$21="","",IF(I57="","",$BP$13))</f>
      </c>
      <c r="DC57" s="124"/>
      <c r="DD57" s="124"/>
      <c r="DE57" s="124"/>
      <c r="DF57" s="125"/>
      <c r="DG57" s="5"/>
      <c r="DH57" s="31"/>
      <c r="DI57" s="31"/>
      <c r="DJ57" s="31"/>
      <c r="DK57" s="31"/>
      <c r="DL57" s="31"/>
      <c r="DM57" s="31"/>
      <c r="DN57" s="31"/>
      <c r="DO57" s="31"/>
      <c r="DP57" s="27"/>
      <c r="DQ57" s="27"/>
      <c r="DR57" s="31"/>
    </row>
    <row r="58" spans="2:122" ht="12.75" customHeight="1">
      <c r="B58" s="5"/>
      <c r="C58" s="115"/>
      <c r="D58" s="116"/>
      <c r="E58" s="116"/>
      <c r="F58" s="116"/>
      <c r="G58" s="116"/>
      <c r="H58" s="116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4"/>
      <c r="DG58" s="5"/>
      <c r="DH58" s="31"/>
      <c r="DI58" s="31"/>
      <c r="DJ58" s="31"/>
      <c r="DK58" s="31"/>
      <c r="DL58" s="31"/>
      <c r="DM58" s="31"/>
      <c r="DN58" s="31"/>
      <c r="DO58" s="31"/>
      <c r="DP58" s="27"/>
      <c r="DQ58" s="27"/>
      <c r="DR58" s="31"/>
    </row>
    <row r="59" spans="2:122" ht="12.75" customHeight="1">
      <c r="B59" s="5"/>
      <c r="C59" s="113">
        <v>19</v>
      </c>
      <c r="D59" s="114"/>
      <c r="E59" s="114"/>
      <c r="F59" s="114"/>
      <c r="G59" s="114"/>
      <c r="H59" s="114"/>
      <c r="I59" s="120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2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2"/>
      <c r="BM59" s="137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9">
        <f>IF($CA$21="","",IF(I59="","",$C$6))</f>
      </c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23">
        <f>IF($CL$21="","",IF(I59="","","/"))</f>
      </c>
      <c r="CM59" s="123"/>
      <c r="CN59" s="135">
        <f>IF($CA$21="","",IF(I59="","",VLOOKUP(DI1,DO9:DP12,2,FALSE)))</f>
      </c>
      <c r="CO59" s="135"/>
      <c r="CP59" s="135"/>
      <c r="CQ59" s="135"/>
      <c r="CR59" s="135"/>
      <c r="CS59" s="123">
        <f>IF($CS$21="","",IF(I59="","","/"))</f>
      </c>
      <c r="CT59" s="123"/>
      <c r="CU59" s="135">
        <f>IF($CU$21="","",IF(I59="","",CU57+1))</f>
      </c>
      <c r="CV59" s="135"/>
      <c r="CW59" s="135"/>
      <c r="CX59" s="135"/>
      <c r="CY59" s="135"/>
      <c r="CZ59" s="123">
        <f>IF($CZ$21="","",IF(I59="","","/"))</f>
      </c>
      <c r="DA59" s="123"/>
      <c r="DB59" s="124">
        <f>IF($DB$21="","",IF(I59="","",$BP$13))</f>
      </c>
      <c r="DC59" s="124"/>
      <c r="DD59" s="124"/>
      <c r="DE59" s="124"/>
      <c r="DF59" s="125"/>
      <c r="DG59" s="5"/>
      <c r="DH59" s="31"/>
      <c r="DI59" s="31"/>
      <c r="DJ59" s="31"/>
      <c r="DK59" s="31"/>
      <c r="DL59" s="31"/>
      <c r="DM59" s="31"/>
      <c r="DN59" s="31"/>
      <c r="DO59" s="31"/>
      <c r="DP59" s="27"/>
      <c r="DQ59" s="27"/>
      <c r="DR59" s="31"/>
    </row>
    <row r="60" spans="2:122" ht="12.75" customHeight="1">
      <c r="B60" s="5"/>
      <c r="C60" s="115"/>
      <c r="D60" s="116"/>
      <c r="E60" s="116"/>
      <c r="F60" s="116"/>
      <c r="G60" s="116"/>
      <c r="H60" s="116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4"/>
      <c r="DG60" s="5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</row>
    <row r="61" spans="2:122" ht="12.75" customHeight="1">
      <c r="B61" s="5"/>
      <c r="C61" s="113">
        <v>20</v>
      </c>
      <c r="D61" s="114"/>
      <c r="E61" s="114"/>
      <c r="F61" s="114"/>
      <c r="G61" s="114"/>
      <c r="H61" s="114"/>
      <c r="I61" s="120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2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2"/>
      <c r="BM61" s="137"/>
      <c r="BN61" s="138"/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139">
        <f>IF($CA$21="","",IF(I61="","",$C$6))</f>
      </c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23">
        <f>IF($CL$21="","",IF(I61="","","/"))</f>
      </c>
      <c r="CM61" s="123"/>
      <c r="CN61" s="135">
        <f>IF($CA$21="","",IF(I61="","",VLOOKUP(DI1,DO9:DP12,2,FALSE)))</f>
      </c>
      <c r="CO61" s="135"/>
      <c r="CP61" s="135"/>
      <c r="CQ61" s="135"/>
      <c r="CR61" s="135"/>
      <c r="CS61" s="123">
        <f>IF($CS$21="","",IF(I61="","","/"))</f>
      </c>
      <c r="CT61" s="123"/>
      <c r="CU61" s="135">
        <f>IF($CU$21="","",IF(I61="","",CU59+1))</f>
      </c>
      <c r="CV61" s="135"/>
      <c r="CW61" s="135"/>
      <c r="CX61" s="135"/>
      <c r="CY61" s="135"/>
      <c r="CZ61" s="123">
        <f>IF($CZ$21="","",IF(I61="","","/"))</f>
      </c>
      <c r="DA61" s="123"/>
      <c r="DB61" s="124">
        <f>IF($DB$21="","",IF(I61="","",$BP$13))</f>
      </c>
      <c r="DC61" s="124"/>
      <c r="DD61" s="124"/>
      <c r="DE61" s="124"/>
      <c r="DF61" s="125"/>
      <c r="DG61" s="5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</row>
    <row r="62" spans="2:122" ht="12.75" customHeight="1">
      <c r="B62" s="5"/>
      <c r="C62" s="115"/>
      <c r="D62" s="116"/>
      <c r="E62" s="116"/>
      <c r="F62" s="116"/>
      <c r="G62" s="116"/>
      <c r="H62" s="116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4"/>
      <c r="DG62" s="5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</row>
    <row r="63" spans="2:122" ht="3.75" customHeight="1">
      <c r="B63" s="5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5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</row>
    <row r="64" spans="2:122" ht="10.5" customHeight="1">
      <c r="B64" s="5"/>
      <c r="C64" s="149" t="s">
        <v>19</v>
      </c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0"/>
      <c r="BM64" s="150"/>
      <c r="BN64" s="150"/>
      <c r="BO64" s="150"/>
      <c r="BP64" s="150"/>
      <c r="BQ64" s="150"/>
      <c r="BR64" s="150"/>
      <c r="BS64" s="150"/>
      <c r="BT64" s="150"/>
      <c r="BU64" s="150"/>
      <c r="BV64" s="150"/>
      <c r="BW64" s="150"/>
      <c r="BX64" s="150"/>
      <c r="BY64" s="49"/>
      <c r="BZ64" s="49"/>
      <c r="CA64" s="49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5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</row>
    <row r="65" spans="2:122" ht="10.5" customHeight="1">
      <c r="B65" s="5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0"/>
      <c r="BT65" s="150"/>
      <c r="BU65" s="150"/>
      <c r="BV65" s="150"/>
      <c r="BW65" s="150"/>
      <c r="BX65" s="150"/>
      <c r="BY65" s="49"/>
      <c r="BZ65" s="49"/>
      <c r="CA65" s="49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5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</row>
    <row r="66" spans="2:122" ht="10.5" customHeight="1">
      <c r="B66" s="5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0"/>
      <c r="BY66" s="49"/>
      <c r="BZ66" s="49"/>
      <c r="CA66" s="49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5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</row>
    <row r="67" spans="2:122" ht="10.5" customHeight="1">
      <c r="B67" s="5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49"/>
      <c r="BZ67" s="49"/>
      <c r="CA67" s="49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  <c r="CW67" s="152"/>
      <c r="CX67" s="152"/>
      <c r="CY67" s="152"/>
      <c r="CZ67" s="152"/>
      <c r="DA67" s="152"/>
      <c r="DB67" s="152"/>
      <c r="DC67" s="152"/>
      <c r="DD67" s="152"/>
      <c r="DE67" s="152"/>
      <c r="DF67" s="152"/>
      <c r="DG67" s="5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</row>
    <row r="68" spans="2:122" ht="10.5" customHeight="1">
      <c r="B68" s="5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49"/>
      <c r="BZ68" s="49"/>
      <c r="CA68" s="49"/>
      <c r="CB68" s="151" t="s">
        <v>7</v>
      </c>
      <c r="CC68" s="151"/>
      <c r="CD68" s="151"/>
      <c r="CE68" s="151"/>
      <c r="CF68" s="151"/>
      <c r="CG68" s="151"/>
      <c r="CH68" s="151"/>
      <c r="CI68" s="151"/>
      <c r="CJ68" s="151"/>
      <c r="CK68" s="151"/>
      <c r="CL68" s="151"/>
      <c r="CM68" s="151"/>
      <c r="CN68" s="151"/>
      <c r="CO68" s="151"/>
      <c r="CP68" s="151"/>
      <c r="CQ68" s="151"/>
      <c r="CR68" s="151"/>
      <c r="CS68" s="151"/>
      <c r="CT68" s="151"/>
      <c r="CU68" s="151"/>
      <c r="CV68" s="151"/>
      <c r="CW68" s="151"/>
      <c r="CX68" s="151"/>
      <c r="CY68" s="151"/>
      <c r="CZ68" s="151"/>
      <c r="DA68" s="151"/>
      <c r="DB68" s="151"/>
      <c r="DC68" s="151"/>
      <c r="DD68" s="151"/>
      <c r="DE68" s="151"/>
      <c r="DF68" s="151"/>
      <c r="DG68" s="5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</row>
    <row r="69" spans="2:122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</row>
    <row r="70" spans="112:122" ht="12.75"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</row>
  </sheetData>
  <sheetProtection password="C703" sheet="1" objects="1" scenarios="1" selectLockedCells="1"/>
  <mergeCells count="395">
    <mergeCell ref="DB61:DF61"/>
    <mergeCell ref="I62:AQ62"/>
    <mergeCell ref="AR62:BZ62"/>
    <mergeCell ref="CA62:DF62"/>
    <mergeCell ref="CA61:CK61"/>
    <mergeCell ref="CL61:CM61"/>
    <mergeCell ref="CN61:CR61"/>
    <mergeCell ref="CS61:CT61"/>
    <mergeCell ref="CU61:CY61"/>
    <mergeCell ref="CZ61:DA61"/>
    <mergeCell ref="C61:H62"/>
    <mergeCell ref="I61:AJ61"/>
    <mergeCell ref="AK61:BL61"/>
    <mergeCell ref="BM61:BZ61"/>
    <mergeCell ref="C57:H58"/>
    <mergeCell ref="BF16:BI16"/>
    <mergeCell ref="DB59:DF59"/>
    <mergeCell ref="I60:AQ60"/>
    <mergeCell ref="AR60:BZ60"/>
    <mergeCell ref="CA60:DF60"/>
    <mergeCell ref="CA59:CK59"/>
    <mergeCell ref="CL59:CM59"/>
    <mergeCell ref="CN59:CR59"/>
    <mergeCell ref="CS59:CT59"/>
    <mergeCell ref="C59:H60"/>
    <mergeCell ref="I59:AJ59"/>
    <mergeCell ref="AK59:BL59"/>
    <mergeCell ref="BM59:BZ59"/>
    <mergeCell ref="CZ59:DA59"/>
    <mergeCell ref="CN57:CR57"/>
    <mergeCell ref="CS57:CT57"/>
    <mergeCell ref="CU57:CY57"/>
    <mergeCell ref="CZ57:DA57"/>
    <mergeCell ref="CU59:CY59"/>
    <mergeCell ref="I58:AQ58"/>
    <mergeCell ref="AR58:BZ58"/>
    <mergeCell ref="CA58:DF58"/>
    <mergeCell ref="CA57:CK57"/>
    <mergeCell ref="CL57:CM57"/>
    <mergeCell ref="I57:AJ57"/>
    <mergeCell ref="AK57:BL57"/>
    <mergeCell ref="BM57:BZ57"/>
    <mergeCell ref="DB57:DF57"/>
    <mergeCell ref="DB55:DF55"/>
    <mergeCell ref="I56:AQ56"/>
    <mergeCell ref="AR56:BZ56"/>
    <mergeCell ref="CA56:DF56"/>
    <mergeCell ref="CA55:CK55"/>
    <mergeCell ref="CL55:CM55"/>
    <mergeCell ref="CN55:CR55"/>
    <mergeCell ref="CS55:CT55"/>
    <mergeCell ref="CU55:CY55"/>
    <mergeCell ref="CZ55:DA55"/>
    <mergeCell ref="CA52:DF52"/>
    <mergeCell ref="CL51:CM51"/>
    <mergeCell ref="DB47:DF47"/>
    <mergeCell ref="CZ45:DA45"/>
    <mergeCell ref="DB45:DF45"/>
    <mergeCell ref="DB51:DF51"/>
    <mergeCell ref="CA51:CK51"/>
    <mergeCell ref="CU51:CY51"/>
    <mergeCell ref="CZ51:DA51"/>
    <mergeCell ref="CZ49:DA49"/>
    <mergeCell ref="DB53:DF53"/>
    <mergeCell ref="I54:AQ54"/>
    <mergeCell ref="AR54:BZ54"/>
    <mergeCell ref="CA54:DF54"/>
    <mergeCell ref="CL53:CM53"/>
    <mergeCell ref="CN53:CR53"/>
    <mergeCell ref="CS53:CT53"/>
    <mergeCell ref="CU53:CY53"/>
    <mergeCell ref="CZ53:DA53"/>
    <mergeCell ref="CA53:CK53"/>
    <mergeCell ref="CB68:DF68"/>
    <mergeCell ref="CB64:DF67"/>
    <mergeCell ref="C63:DF63"/>
    <mergeCell ref="BY64:CA68"/>
    <mergeCell ref="C47:H48"/>
    <mergeCell ref="C64:BX68"/>
    <mergeCell ref="C53:H54"/>
    <mergeCell ref="I53:AJ53"/>
    <mergeCell ref="AK53:BL53"/>
    <mergeCell ref="BM53:BZ53"/>
    <mergeCell ref="C55:H56"/>
    <mergeCell ref="I55:AJ55"/>
    <mergeCell ref="AK55:BL55"/>
    <mergeCell ref="BM55:BZ55"/>
    <mergeCell ref="I52:AQ52"/>
    <mergeCell ref="AR52:BZ52"/>
    <mergeCell ref="C51:H52"/>
    <mergeCell ref="BM51:BZ51"/>
    <mergeCell ref="I51:AJ51"/>
    <mergeCell ref="AK51:BL51"/>
    <mergeCell ref="CJ3:DF4"/>
    <mergeCell ref="W7:CA7"/>
    <mergeCell ref="C8:AC8"/>
    <mergeCell ref="AD8:BD8"/>
    <mergeCell ref="BE8:DF8"/>
    <mergeCell ref="C7:R7"/>
    <mergeCell ref="C3:CI4"/>
    <mergeCell ref="CN51:CR51"/>
    <mergeCell ref="CS51:CT51"/>
    <mergeCell ref="DB49:DF49"/>
    <mergeCell ref="I50:AQ50"/>
    <mergeCell ref="AR50:BZ50"/>
    <mergeCell ref="CA50:DF50"/>
    <mergeCell ref="CL49:CM49"/>
    <mergeCell ref="CN49:CR49"/>
    <mergeCell ref="CS49:CT49"/>
    <mergeCell ref="CU49:CY49"/>
    <mergeCell ref="BM47:BZ47"/>
    <mergeCell ref="CA47:CK47"/>
    <mergeCell ref="I47:AJ47"/>
    <mergeCell ref="AK47:BL47"/>
    <mergeCell ref="C49:H50"/>
    <mergeCell ref="BM49:BZ49"/>
    <mergeCell ref="CA49:CK49"/>
    <mergeCell ref="I49:AJ49"/>
    <mergeCell ref="AK49:BL49"/>
    <mergeCell ref="CS45:CT45"/>
    <mergeCell ref="CU45:CY45"/>
    <mergeCell ref="I48:AQ48"/>
    <mergeCell ref="AR48:BZ48"/>
    <mergeCell ref="CA48:DF48"/>
    <mergeCell ref="CL47:CM47"/>
    <mergeCell ref="CN47:CR47"/>
    <mergeCell ref="CS47:CT47"/>
    <mergeCell ref="CU47:CY47"/>
    <mergeCell ref="CZ47:DA47"/>
    <mergeCell ref="C45:H46"/>
    <mergeCell ref="BM45:BZ45"/>
    <mergeCell ref="CA45:CK45"/>
    <mergeCell ref="I45:AJ45"/>
    <mergeCell ref="AK45:BL45"/>
    <mergeCell ref="I46:AQ46"/>
    <mergeCell ref="AR46:BZ46"/>
    <mergeCell ref="CA46:DF46"/>
    <mergeCell ref="CL45:CM45"/>
    <mergeCell ref="CN45:CR45"/>
    <mergeCell ref="DB43:DF43"/>
    <mergeCell ref="I44:AQ44"/>
    <mergeCell ref="AR44:BZ44"/>
    <mergeCell ref="CA44:DF44"/>
    <mergeCell ref="CL43:CM43"/>
    <mergeCell ref="CN43:CR43"/>
    <mergeCell ref="CS43:CT43"/>
    <mergeCell ref="CU43:CY43"/>
    <mergeCell ref="CZ43:DA43"/>
    <mergeCell ref="C43:H44"/>
    <mergeCell ref="BM43:BZ43"/>
    <mergeCell ref="CA43:CK43"/>
    <mergeCell ref="I43:AJ43"/>
    <mergeCell ref="AK43:BL43"/>
    <mergeCell ref="CZ41:DA41"/>
    <mergeCell ref="DB41:DF41"/>
    <mergeCell ref="I42:AQ42"/>
    <mergeCell ref="AR42:BZ42"/>
    <mergeCell ref="CA42:DF42"/>
    <mergeCell ref="CL41:CM41"/>
    <mergeCell ref="CN41:CR41"/>
    <mergeCell ref="CS41:CT41"/>
    <mergeCell ref="CU41:CY41"/>
    <mergeCell ref="C41:H42"/>
    <mergeCell ref="BM41:BZ41"/>
    <mergeCell ref="CA41:CK41"/>
    <mergeCell ref="I41:AJ41"/>
    <mergeCell ref="AK41:BL41"/>
    <mergeCell ref="CZ39:DA39"/>
    <mergeCell ref="DB39:DF39"/>
    <mergeCell ref="I40:AQ40"/>
    <mergeCell ref="AR40:BZ40"/>
    <mergeCell ref="CA40:DF40"/>
    <mergeCell ref="CL39:CM39"/>
    <mergeCell ref="CN39:CR39"/>
    <mergeCell ref="CS39:CT39"/>
    <mergeCell ref="CU39:CY39"/>
    <mergeCell ref="C39:H40"/>
    <mergeCell ref="BM39:BZ39"/>
    <mergeCell ref="CA39:CK39"/>
    <mergeCell ref="I39:AJ39"/>
    <mergeCell ref="AK39:BL39"/>
    <mergeCell ref="CZ37:DA37"/>
    <mergeCell ref="DB37:DF37"/>
    <mergeCell ref="I38:AQ38"/>
    <mergeCell ref="AR38:BZ38"/>
    <mergeCell ref="CA38:DF38"/>
    <mergeCell ref="CL37:CM37"/>
    <mergeCell ref="CN37:CR37"/>
    <mergeCell ref="CS37:CT37"/>
    <mergeCell ref="CU37:CY37"/>
    <mergeCell ref="C37:H38"/>
    <mergeCell ref="BM37:BZ37"/>
    <mergeCell ref="CA37:CK37"/>
    <mergeCell ref="I37:AJ37"/>
    <mergeCell ref="AK37:BL37"/>
    <mergeCell ref="CZ35:DA35"/>
    <mergeCell ref="DB35:DF35"/>
    <mergeCell ref="I36:AQ36"/>
    <mergeCell ref="AR36:BZ36"/>
    <mergeCell ref="CA36:DF36"/>
    <mergeCell ref="CL35:CM35"/>
    <mergeCell ref="CN35:CR35"/>
    <mergeCell ref="CS35:CT35"/>
    <mergeCell ref="CU35:CY35"/>
    <mergeCell ref="C35:H36"/>
    <mergeCell ref="BM35:BZ35"/>
    <mergeCell ref="CA35:CK35"/>
    <mergeCell ref="I35:AJ35"/>
    <mergeCell ref="AK35:BL35"/>
    <mergeCell ref="CZ33:DA33"/>
    <mergeCell ref="DB33:DF33"/>
    <mergeCell ref="I34:AQ34"/>
    <mergeCell ref="AR34:BZ34"/>
    <mergeCell ref="CA34:DF34"/>
    <mergeCell ref="CL33:CM33"/>
    <mergeCell ref="CN33:CR33"/>
    <mergeCell ref="CS33:CT33"/>
    <mergeCell ref="CU33:CY33"/>
    <mergeCell ref="C33:H34"/>
    <mergeCell ref="BM33:BZ33"/>
    <mergeCell ref="CA33:CK33"/>
    <mergeCell ref="I33:AJ33"/>
    <mergeCell ref="AK33:BL33"/>
    <mergeCell ref="CZ31:DA31"/>
    <mergeCell ref="DB31:DF31"/>
    <mergeCell ref="I32:AQ32"/>
    <mergeCell ref="AR32:BZ32"/>
    <mergeCell ref="CA32:DF32"/>
    <mergeCell ref="CL31:CM31"/>
    <mergeCell ref="CN31:CR31"/>
    <mergeCell ref="CS31:CT31"/>
    <mergeCell ref="CU31:CY31"/>
    <mergeCell ref="C31:H32"/>
    <mergeCell ref="BM31:BZ31"/>
    <mergeCell ref="CA31:CK31"/>
    <mergeCell ref="I31:AJ31"/>
    <mergeCell ref="AK31:BL31"/>
    <mergeCell ref="CZ29:DA29"/>
    <mergeCell ref="DB29:DF29"/>
    <mergeCell ref="I30:AQ30"/>
    <mergeCell ref="AR30:BZ30"/>
    <mergeCell ref="CA30:DF30"/>
    <mergeCell ref="CL29:CM29"/>
    <mergeCell ref="CN29:CR29"/>
    <mergeCell ref="CS29:CT29"/>
    <mergeCell ref="CU29:CY29"/>
    <mergeCell ref="C29:H30"/>
    <mergeCell ref="BM29:BZ29"/>
    <mergeCell ref="CA29:CK29"/>
    <mergeCell ref="I29:AJ29"/>
    <mergeCell ref="AK29:BL29"/>
    <mergeCell ref="CZ27:DA27"/>
    <mergeCell ref="DB27:DF27"/>
    <mergeCell ref="I28:AQ28"/>
    <mergeCell ref="AR28:BZ28"/>
    <mergeCell ref="CA28:DF28"/>
    <mergeCell ref="CL27:CM27"/>
    <mergeCell ref="CN27:CR27"/>
    <mergeCell ref="CS27:CT27"/>
    <mergeCell ref="CU27:CY27"/>
    <mergeCell ref="C27:H28"/>
    <mergeCell ref="BM27:BZ27"/>
    <mergeCell ref="CA27:CK27"/>
    <mergeCell ref="I27:AJ27"/>
    <mergeCell ref="AK27:BL27"/>
    <mergeCell ref="CZ25:DA25"/>
    <mergeCell ref="DB25:DF25"/>
    <mergeCell ref="I26:AQ26"/>
    <mergeCell ref="AR26:BZ26"/>
    <mergeCell ref="CA26:DF26"/>
    <mergeCell ref="CL25:CM25"/>
    <mergeCell ref="CN25:CR25"/>
    <mergeCell ref="CS25:CT25"/>
    <mergeCell ref="CU25:CY25"/>
    <mergeCell ref="C25:H26"/>
    <mergeCell ref="BM25:BZ25"/>
    <mergeCell ref="CA25:CK25"/>
    <mergeCell ref="I25:AJ25"/>
    <mergeCell ref="AK25:BL25"/>
    <mergeCell ref="AR24:BZ24"/>
    <mergeCell ref="CA24:DF24"/>
    <mergeCell ref="CL23:CM23"/>
    <mergeCell ref="CN23:CR23"/>
    <mergeCell ref="CS23:CT23"/>
    <mergeCell ref="CU23:CY23"/>
    <mergeCell ref="BM23:BZ23"/>
    <mergeCell ref="CA23:CK23"/>
    <mergeCell ref="X9:AB9"/>
    <mergeCell ref="O9:P9"/>
    <mergeCell ref="V9:W9"/>
    <mergeCell ref="CA21:CK21"/>
    <mergeCell ref="BM21:BZ21"/>
    <mergeCell ref="AD20:AH20"/>
    <mergeCell ref="AI20:BD20"/>
    <mergeCell ref="BF15:BI15"/>
    <mergeCell ref="BJ15:BM15"/>
    <mergeCell ref="AI18:BD18"/>
    <mergeCell ref="I23:AJ23"/>
    <mergeCell ref="AK23:BL23"/>
    <mergeCell ref="CF20:CJ20"/>
    <mergeCell ref="CK20:DF20"/>
    <mergeCell ref="CZ23:DA23"/>
    <mergeCell ref="DB23:DF23"/>
    <mergeCell ref="CZ21:DA21"/>
    <mergeCell ref="CU21:CY21"/>
    <mergeCell ref="CS21:CT21"/>
    <mergeCell ref="C23:H24"/>
    <mergeCell ref="H20:AC20"/>
    <mergeCell ref="C20:G20"/>
    <mergeCell ref="C10:AI10"/>
    <mergeCell ref="V13:AI13"/>
    <mergeCell ref="Q13:U13"/>
    <mergeCell ref="V14:AI14"/>
    <mergeCell ref="Q14:U14"/>
    <mergeCell ref="AI19:BD19"/>
    <mergeCell ref="I24:AQ24"/>
    <mergeCell ref="AJ9:AM10"/>
    <mergeCell ref="C5:DF5"/>
    <mergeCell ref="S6:V7"/>
    <mergeCell ref="W6:CA6"/>
    <mergeCell ref="CB6:DF7"/>
    <mergeCell ref="AE9:AI9"/>
    <mergeCell ref="AC9:AD9"/>
    <mergeCell ref="C6:R6"/>
    <mergeCell ref="C9:N9"/>
    <mergeCell ref="Q9:U9"/>
    <mergeCell ref="C16:J16"/>
    <mergeCell ref="C15:J15"/>
    <mergeCell ref="K15:K16"/>
    <mergeCell ref="L15:AP15"/>
    <mergeCell ref="L16:AP16"/>
    <mergeCell ref="C17:DF17"/>
    <mergeCell ref="AR22:BZ22"/>
    <mergeCell ref="CL21:CM21"/>
    <mergeCell ref="AD18:AH19"/>
    <mergeCell ref="H18:AC18"/>
    <mergeCell ref="H19:AC19"/>
    <mergeCell ref="BE20:BI20"/>
    <mergeCell ref="BJ20:CE20"/>
    <mergeCell ref="BE18:BI19"/>
    <mergeCell ref="DA19:DF19"/>
    <mergeCell ref="C18:G19"/>
    <mergeCell ref="CK19:CZ19"/>
    <mergeCell ref="CF18:CJ19"/>
    <mergeCell ref="BJ19:CE19"/>
    <mergeCell ref="BJ18:CE18"/>
    <mergeCell ref="DA18:DF18"/>
    <mergeCell ref="CX15:DF15"/>
    <mergeCell ref="CK18:CZ18"/>
    <mergeCell ref="C21:H22"/>
    <mergeCell ref="I21:AJ21"/>
    <mergeCell ref="AK21:BL21"/>
    <mergeCell ref="CA22:DF22"/>
    <mergeCell ref="DB21:DF21"/>
    <mergeCell ref="CN21:CR21"/>
    <mergeCell ref="I22:AQ22"/>
    <mergeCell ref="AN10:CA10"/>
    <mergeCell ref="CF10:DF10"/>
    <mergeCell ref="CB11:CE12"/>
    <mergeCell ref="CF11:DF11"/>
    <mergeCell ref="AN12:CA12"/>
    <mergeCell ref="CF12:DF12"/>
    <mergeCell ref="AN11:CA11"/>
    <mergeCell ref="CB9:CE10"/>
    <mergeCell ref="CF9:DF9"/>
    <mergeCell ref="AN9:CA9"/>
    <mergeCell ref="C11:AI11"/>
    <mergeCell ref="AJ11:AM12"/>
    <mergeCell ref="AJ13:AM14"/>
    <mergeCell ref="AN13:BM13"/>
    <mergeCell ref="C14:P14"/>
    <mergeCell ref="C13:P13"/>
    <mergeCell ref="C12:AI12"/>
    <mergeCell ref="AN14:BM14"/>
    <mergeCell ref="CD15:CE15"/>
    <mergeCell ref="AQ15:AT15"/>
    <mergeCell ref="BN15:BP15"/>
    <mergeCell ref="AU15:BD15"/>
    <mergeCell ref="AQ16:AT16"/>
    <mergeCell ref="CX16:DF16"/>
    <mergeCell ref="CF16:CS16"/>
    <mergeCell ref="BN16:CA16"/>
    <mergeCell ref="CB16:CE16"/>
    <mergeCell ref="BJ16:BM16"/>
    <mergeCell ref="CT15:CW16"/>
    <mergeCell ref="AU16:BD16"/>
    <mergeCell ref="CF15:CS15"/>
    <mergeCell ref="BQ15:CC15"/>
    <mergeCell ref="BP13:CA13"/>
    <mergeCell ref="CB13:CE14"/>
    <mergeCell ref="CF13:DF13"/>
    <mergeCell ref="BN13:BO13"/>
    <mergeCell ref="BN14:BO14"/>
    <mergeCell ref="BP14:CA14"/>
    <mergeCell ref="CF14:DF14"/>
  </mergeCells>
  <conditionalFormatting sqref="CA22:DF22 CA24:DF24 CA26:DF26 CA28:DF28 CA30:DF30 CA32:DF32 CA34:DF34 CA36:DF36 CA38:DF38 CA40:DF40 CA42:DF42 CA44:DF44 CA46:DF46 CA48:DF48 CA50:DF50 CA52:DF52 CA54:DF54 CA56:DF56 CA58:DF58 CA60:DF60 CA62:DF62">
    <cfRule type="expression" priority="1" dxfId="1" stopIfTrue="1">
      <formula>$CA$21&gt;""</formula>
    </cfRule>
  </conditionalFormatting>
  <conditionalFormatting sqref="CU23:CY23">
    <cfRule type="expression" priority="2" dxfId="0" stopIfTrue="1">
      <formula>$CA$21&gt;""</formula>
    </cfRule>
  </conditionalFormatting>
  <printOptions/>
  <pageMargins left="0.7874015748031497" right="0.3937007874015748" top="0.3937007874015748" bottom="0.5905511811023623" header="0.5118110236220472" footer="0.5118110236220472"/>
  <pageSetup fitToHeight="1" fitToWidth="1" horizontalDpi="300" verticalDpi="300" orientation="portrait" paperSize="9" scale="150" r:id="rId3"/>
  <drawing r:id="rId1"/>
  <picture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19">
    <tabColor indexed="40"/>
    <pageSetUpPr fitToPage="1"/>
  </sheetPr>
  <dimension ref="A1:CH48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11.421875" style="20" customWidth="1"/>
    <col min="2" max="2" width="2.7109375" style="20" customWidth="1"/>
    <col min="3" max="68" width="0.85546875" style="20" customWidth="1"/>
    <col min="69" max="69" width="2.7109375" style="20" customWidth="1"/>
    <col min="70" max="70" width="11.421875" style="20" customWidth="1"/>
    <col min="71" max="71" width="6.7109375" style="20" customWidth="1"/>
    <col min="72" max="72" width="7.8515625" style="20" customWidth="1"/>
    <col min="73" max="16384" width="11.421875" style="20" customWidth="1"/>
  </cols>
  <sheetData>
    <row r="1" spans="1:86" ht="12.75">
      <c r="A1" s="23"/>
      <c r="BR1" s="35"/>
      <c r="BS1" s="34" t="str">
        <f>IF(BS2&lt;&gt;"",BS2,"")&amp;IF(BS3&lt;&gt;"",BS3,"")</f>
        <v>TN 14</v>
      </c>
      <c r="BT1" s="34">
        <f>IF(BU1&lt;&gt;0,VLOOKUP(BU1,BS5:BT8,2,FALSE),"")</f>
        <v>1</v>
      </c>
      <c r="BU1" s="34">
        <f>BS5+BS6+BS7+BS8</f>
        <v>1</v>
      </c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23"/>
      <c r="CG1" s="23"/>
      <c r="CH1" s="23"/>
    </row>
    <row r="2" spans="1:86" ht="12.75">
      <c r="A2" s="23"/>
      <c r="B2" s="5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5"/>
      <c r="BR2" s="35"/>
      <c r="BS2" s="34" t="str">
        <f>IF(ISERROR(BT2),"",BT2)</f>
        <v>TN 14</v>
      </c>
      <c r="BT2" s="35" t="str">
        <f ca="1">MID(CELL("Dateiname",$A$1),FIND("]",CELL("Dateiname",$A$1))+1,31)</f>
        <v>TN 14</v>
      </c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23"/>
      <c r="CG2" s="23"/>
      <c r="CH2" s="23"/>
    </row>
    <row r="3" spans="1:86" ht="30">
      <c r="A3" s="23"/>
      <c r="B3" s="5"/>
      <c r="C3" s="191" t="str">
        <f>IF(BT1&lt;&gt;"",VLOOKUP(BT1,BV5:BW8,2,FALSE),"")</f>
        <v>Lehrgangsnachweis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5"/>
      <c r="BR3" s="35"/>
      <c r="BS3" s="34">
        <f>IF(ISERROR(BT3),"",BT3)</f>
      </c>
      <c r="BT3" s="35" t="e">
        <f ca="1">MID(CELL("Dateiname",A1),FIND("#",CELL("Dateiname",A1))+2,31)</f>
        <v>#VALUE!</v>
      </c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23"/>
      <c r="CG3" s="23"/>
      <c r="CH3" s="23"/>
    </row>
    <row r="4" spans="1:86" ht="12.75" customHeight="1">
      <c r="A4" s="23"/>
      <c r="B4" s="5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23"/>
      <c r="CG4" s="23"/>
      <c r="CH4" s="23"/>
    </row>
    <row r="5" spans="1:86" ht="20.25">
      <c r="A5" s="23"/>
      <c r="B5" s="5"/>
      <c r="C5" s="193" t="str">
        <f>IF(BT1&lt;&gt;"",VLOOKUP(BT1,BY5:BZ8,2,FALSE),"")</f>
        <v>Sanitätsausbildung A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5"/>
      <c r="BR5" s="35"/>
      <c r="BS5" s="34">
        <f>IF(Teilnehmerliste!C18&lt;&gt;"",BT5,0)</f>
        <v>1</v>
      </c>
      <c r="BT5" s="34">
        <v>1</v>
      </c>
      <c r="BU5" s="35"/>
      <c r="BV5" s="30">
        <v>1</v>
      </c>
      <c r="BW5" s="31" t="s">
        <v>56</v>
      </c>
      <c r="BX5" s="35"/>
      <c r="BY5" s="30">
        <v>1</v>
      </c>
      <c r="BZ5" s="32" t="s">
        <v>57</v>
      </c>
      <c r="CA5" s="35"/>
      <c r="CB5" s="30">
        <v>1</v>
      </c>
      <c r="CC5" s="32">
        <f>VLOOKUP(BS1,Teilnehmerliste!DI23:Teilnehmerliste!DM42,5,FALSE)</f>
      </c>
      <c r="CD5" s="35"/>
      <c r="CE5" s="35"/>
      <c r="CF5" s="23"/>
      <c r="CG5" s="23"/>
      <c r="CH5" s="23"/>
    </row>
    <row r="6" spans="1:86" ht="10.5" customHeight="1">
      <c r="A6" s="23"/>
      <c r="B6" s="5"/>
      <c r="C6" s="169" t="str">
        <f>IF(BT1&lt;&gt;"",VLOOKUP(BT1,BS12:BT15,2,FALSE),"")</f>
        <v>(Sanitätshelfer)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5"/>
      <c r="BR6" s="35"/>
      <c r="BS6" s="34">
        <f>IF(Teilnehmerliste!AD18&lt;&gt;"",BT6,0)</f>
        <v>0</v>
      </c>
      <c r="BT6" s="34">
        <v>2</v>
      </c>
      <c r="BU6" s="35"/>
      <c r="BV6" s="30">
        <v>2</v>
      </c>
      <c r="BW6" s="31" t="s">
        <v>56</v>
      </c>
      <c r="BX6" s="35"/>
      <c r="BY6" s="30">
        <v>2</v>
      </c>
      <c r="BZ6" s="32" t="s">
        <v>58</v>
      </c>
      <c r="CA6" s="35"/>
      <c r="CB6" s="30">
        <v>2</v>
      </c>
      <c r="CC6" s="32">
        <f>VLOOKUP(BS1,Teilnehmerliste!DI23:Teilnehmerliste!DM42,5,FALSE)</f>
      </c>
      <c r="CD6" s="35"/>
      <c r="CE6" s="35"/>
      <c r="CF6" s="23"/>
      <c r="CG6" s="23"/>
      <c r="CH6" s="23"/>
    </row>
    <row r="7" spans="1:86" ht="15" customHeight="1">
      <c r="A7" s="23"/>
      <c r="B7" s="5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5"/>
      <c r="BR7" s="35"/>
      <c r="BS7" s="34">
        <f>IF(Teilnehmerliste!BE18&lt;&gt;"",BT7,0)</f>
        <v>0</v>
      </c>
      <c r="BT7" s="34">
        <v>3</v>
      </c>
      <c r="BU7" s="35"/>
      <c r="BV7" s="30">
        <v>3</v>
      </c>
      <c r="BW7" s="31" t="s">
        <v>56</v>
      </c>
      <c r="BX7" s="35"/>
      <c r="BY7" s="30">
        <v>3</v>
      </c>
      <c r="BZ7" s="32" t="s">
        <v>59</v>
      </c>
      <c r="CA7" s="35"/>
      <c r="CB7" s="30">
        <v>3</v>
      </c>
      <c r="CC7" s="32">
        <f>VLOOKUP(BS1,Teilnehmerliste!DI23:Teilnehmerliste!DM42,5,FALSE)</f>
      </c>
      <c r="CD7" s="35"/>
      <c r="CE7" s="35"/>
      <c r="CF7" s="23"/>
      <c r="CG7" s="23"/>
      <c r="CH7" s="23"/>
    </row>
    <row r="8" spans="1:86" ht="12.75">
      <c r="A8" s="23"/>
      <c r="B8" s="5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5"/>
      <c r="BR8" s="35"/>
      <c r="BS8" s="34">
        <f>IF(Teilnehmerliste!CF18&lt;&gt;"",BT8,0)</f>
        <v>0</v>
      </c>
      <c r="BT8" s="34">
        <v>4</v>
      </c>
      <c r="BU8" s="35"/>
      <c r="BV8" s="30">
        <v>4</v>
      </c>
      <c r="BW8" s="31" t="s">
        <v>18</v>
      </c>
      <c r="BX8" s="35"/>
      <c r="BY8" s="30">
        <v>4</v>
      </c>
      <c r="BZ8" s="32" t="str">
        <f>CONCATENATE("Sanitätstraining ",Teilnehmerliste!DA18)</f>
        <v>Sanitätstraining </v>
      </c>
      <c r="CA8" s="35"/>
      <c r="CB8" s="30">
        <v>4</v>
      </c>
      <c r="CC8" s="31" t="s">
        <v>62</v>
      </c>
      <c r="CD8" s="35"/>
      <c r="CE8" s="35"/>
      <c r="CF8" s="23"/>
      <c r="CG8" s="23"/>
      <c r="CH8" s="23"/>
    </row>
    <row r="9" spans="1:86" ht="13.5" customHeight="1">
      <c r="A9" s="23"/>
      <c r="B9" s="5"/>
      <c r="C9" s="194">
        <f>IF(BT1&lt;&gt;"",VLOOKUP(BT1,CB5:CC8,2,FALSE),"")</f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23"/>
      <c r="CG9" s="23"/>
      <c r="CH9" s="23"/>
    </row>
    <row r="10" spans="1:86" ht="13.5" customHeight="1">
      <c r="A10" s="23"/>
      <c r="B10" s="5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5"/>
      <c r="BR10" s="35"/>
      <c r="BS10" s="34"/>
      <c r="BT10" s="34"/>
      <c r="BU10" s="35"/>
      <c r="BV10" s="30"/>
      <c r="BW10" s="31"/>
      <c r="BX10" s="35"/>
      <c r="BY10" s="30"/>
      <c r="BZ10" s="32"/>
      <c r="CA10" s="35"/>
      <c r="CB10" s="30"/>
      <c r="CC10" s="31"/>
      <c r="CD10" s="35"/>
      <c r="CE10" s="35"/>
      <c r="CF10" s="23"/>
      <c r="CG10" s="23"/>
      <c r="CH10" s="23"/>
    </row>
    <row r="11" spans="1:86" ht="18">
      <c r="A11" s="23"/>
      <c r="B11" s="5"/>
      <c r="C11" s="174">
        <f>VLOOKUP(BS1,Teilnehmerliste!DI23:DM42,2,FALSE)</f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23"/>
      <c r="CG11" s="23"/>
      <c r="CH11" s="23"/>
    </row>
    <row r="12" spans="1:86" ht="15">
      <c r="A12" s="23"/>
      <c r="B12" s="5"/>
      <c r="C12" s="172" t="s">
        <v>8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5"/>
      <c r="BR12" s="35"/>
      <c r="BS12" s="36">
        <v>1</v>
      </c>
      <c r="BT12" s="32" t="s">
        <v>60</v>
      </c>
      <c r="BU12" s="35"/>
      <c r="BV12" s="35"/>
      <c r="BW12" s="35"/>
      <c r="BX12" s="35"/>
      <c r="BY12" s="35"/>
      <c r="BZ12" s="35"/>
      <c r="CA12" s="35"/>
      <c r="CB12" s="34">
        <v>1</v>
      </c>
      <c r="CC12" s="35" t="s">
        <v>13</v>
      </c>
      <c r="CD12" s="35"/>
      <c r="CE12" s="35"/>
      <c r="CF12" s="23"/>
      <c r="CG12" s="23"/>
      <c r="CH12" s="23"/>
    </row>
    <row r="13" spans="1:86" ht="12.75">
      <c r="A13" s="23"/>
      <c r="B13" s="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5"/>
      <c r="BR13" s="35"/>
      <c r="BS13" s="30">
        <v>2</v>
      </c>
      <c r="BT13" s="32" t="s">
        <v>61</v>
      </c>
      <c r="BU13" s="35"/>
      <c r="BV13" s="35"/>
      <c r="BW13" s="35"/>
      <c r="BX13" s="35"/>
      <c r="BY13" s="35"/>
      <c r="BZ13" s="35"/>
      <c r="CA13" s="35"/>
      <c r="CB13" s="34">
        <v>2</v>
      </c>
      <c r="CC13" s="35" t="s">
        <v>13</v>
      </c>
      <c r="CD13" s="35"/>
      <c r="CE13" s="35"/>
      <c r="CF13" s="23"/>
      <c r="CG13" s="23"/>
      <c r="CH13" s="23"/>
    </row>
    <row r="14" spans="1:86" ht="18">
      <c r="A14" s="23"/>
      <c r="B14" s="5"/>
      <c r="C14" s="174">
        <f>VLOOKUP(BS1,Teilnehmerliste!DI23:DM42,3,FALSE)</f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5"/>
      <c r="BR14" s="35"/>
      <c r="BS14" s="30">
        <v>3</v>
      </c>
      <c r="BT14" s="32" t="s">
        <v>86</v>
      </c>
      <c r="BU14" s="35"/>
      <c r="BV14" s="35"/>
      <c r="BW14" s="35"/>
      <c r="BX14" s="35"/>
      <c r="BY14" s="35"/>
      <c r="BZ14" s="35"/>
      <c r="CA14" s="35"/>
      <c r="CB14" s="34">
        <v>3</v>
      </c>
      <c r="CC14" s="35" t="s">
        <v>13</v>
      </c>
      <c r="CD14" s="35"/>
      <c r="CE14" s="35"/>
      <c r="CF14" s="23"/>
      <c r="CG14" s="23"/>
      <c r="CH14" s="23"/>
    </row>
    <row r="15" spans="1:86" ht="12.75">
      <c r="A15" s="23"/>
      <c r="B15" s="5"/>
      <c r="C15" s="175" t="s">
        <v>9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5"/>
      <c r="BR15" s="35"/>
      <c r="BS15" s="30">
        <v>4</v>
      </c>
      <c r="BT15" s="42" t="e">
        <f>CONCATENATE("Die Fortbildung ist gültig bis ",TEXT(Teilnehmerliste!AU15,"TT.MM.JJJJ"))</f>
        <v>#VALUE!</v>
      </c>
      <c r="BU15" s="35"/>
      <c r="BV15" s="35"/>
      <c r="BW15" s="35"/>
      <c r="BX15" s="35"/>
      <c r="BY15" s="35"/>
      <c r="BZ15" s="35"/>
      <c r="CA15" s="35"/>
      <c r="CB15" s="34">
        <v>4</v>
      </c>
      <c r="CC15" s="35" t="s">
        <v>44</v>
      </c>
      <c r="CD15" s="35"/>
      <c r="CE15" s="35"/>
      <c r="CF15" s="23"/>
      <c r="CG15" s="23"/>
      <c r="CH15" s="23"/>
    </row>
    <row r="16" spans="1:86" ht="12.75">
      <c r="A16" s="23"/>
      <c r="B16" s="5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23"/>
      <c r="CG16" s="23"/>
      <c r="CH16" s="23"/>
    </row>
    <row r="17" spans="1:86" ht="18">
      <c r="A17" s="23"/>
      <c r="B17" s="5"/>
      <c r="C17" s="171">
        <f>VLOOKUP(BS1,Teilnehmerliste!DI23:DM42,4,FALSE)</f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23"/>
      <c r="CG17" s="23"/>
      <c r="CH17" s="23"/>
    </row>
    <row r="18" spans="1:86" ht="12.75">
      <c r="A18" s="23"/>
      <c r="B18" s="5"/>
      <c r="C18" s="172" t="s">
        <v>10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5"/>
      <c r="BR18" s="35"/>
      <c r="BS18" s="30"/>
      <c r="BT18" s="32"/>
      <c r="BU18" s="35"/>
      <c r="BV18" s="30"/>
      <c r="BW18" s="31"/>
      <c r="BX18" s="35"/>
      <c r="BY18" s="34"/>
      <c r="BZ18" s="35"/>
      <c r="CA18" s="35"/>
      <c r="CB18" s="35"/>
      <c r="CC18" s="35"/>
      <c r="CD18" s="35"/>
      <c r="CE18" s="35"/>
      <c r="CF18" s="23"/>
      <c r="CG18" s="23"/>
      <c r="CH18" s="23"/>
    </row>
    <row r="19" spans="1:86" ht="12.75">
      <c r="A19" s="23"/>
      <c r="B19" s="5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5"/>
      <c r="BR19" s="35"/>
      <c r="BS19" s="30"/>
      <c r="BT19" s="32"/>
      <c r="BU19" s="35"/>
      <c r="BV19" s="30"/>
      <c r="BW19" s="31"/>
      <c r="BX19" s="35"/>
      <c r="BY19" s="34"/>
      <c r="BZ19" s="35"/>
      <c r="CA19" s="35"/>
      <c r="CB19" s="35"/>
      <c r="CC19" s="35"/>
      <c r="CD19" s="35"/>
      <c r="CE19" s="35"/>
      <c r="CF19" s="23"/>
      <c r="CG19" s="23"/>
      <c r="CH19" s="23"/>
    </row>
    <row r="20" spans="1:86" ht="12.75" customHeight="1">
      <c r="A20" s="23"/>
      <c r="B20" s="5"/>
      <c r="C20" s="173" t="str">
        <f>IF(BT1&lt;&gt;"",VLOOKUP(BT1,Teilnehmerliste!DL49:DM52,2,FALSE),"")</f>
        <v>hat die Sanitätsausbildung A mit 
mindestens 24 Unterrichtseinheiten (UE)
am 00.00.0000 erfolgreich abgeschlossen.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5"/>
      <c r="BR20" s="35"/>
      <c r="BS20" s="30"/>
      <c r="BT20" s="32"/>
      <c r="BU20" s="35"/>
      <c r="BV20" s="30"/>
      <c r="BW20" s="31"/>
      <c r="BX20" s="35"/>
      <c r="BY20" s="34"/>
      <c r="BZ20" s="35"/>
      <c r="CA20" s="35"/>
      <c r="CB20" s="35"/>
      <c r="CC20" s="35"/>
      <c r="CD20" s="35"/>
      <c r="CE20" s="35"/>
      <c r="CF20" s="23"/>
      <c r="CG20" s="23"/>
      <c r="CH20" s="23"/>
    </row>
    <row r="21" spans="1:86" ht="12.75" customHeight="1">
      <c r="A21" s="23"/>
      <c r="B21" s="5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5"/>
      <c r="BR21" s="35"/>
      <c r="BS21" s="30"/>
      <c r="BT21" s="32"/>
      <c r="BU21" s="35"/>
      <c r="BV21" s="30"/>
      <c r="BW21" s="31"/>
      <c r="BX21" s="35"/>
      <c r="BY21" s="34"/>
      <c r="BZ21" s="35"/>
      <c r="CA21" s="35"/>
      <c r="CB21" s="35"/>
      <c r="CC21" s="35"/>
      <c r="CD21" s="35"/>
      <c r="CE21" s="35"/>
      <c r="CF21" s="23"/>
      <c r="CG21" s="23"/>
      <c r="CH21" s="23"/>
    </row>
    <row r="22" spans="1:86" ht="12.75" customHeight="1">
      <c r="A22" s="23"/>
      <c r="B22" s="5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5"/>
      <c r="BR22" s="35"/>
      <c r="BS22" s="34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23"/>
      <c r="CG22" s="23"/>
      <c r="CH22" s="23"/>
    </row>
    <row r="23" spans="1:86" ht="12.75" customHeight="1">
      <c r="A23" s="23"/>
      <c r="B23" s="5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5"/>
      <c r="BR23" s="23"/>
      <c r="BS23" s="23"/>
      <c r="BT23" s="23"/>
      <c r="BU23" s="23"/>
      <c r="BV23" s="23"/>
      <c r="BW23" s="23"/>
      <c r="BX23" s="23"/>
      <c r="BY23" s="35"/>
      <c r="BZ23" s="35"/>
      <c r="CA23" s="35"/>
      <c r="CB23" s="35"/>
      <c r="CC23" s="35"/>
      <c r="CD23" s="35"/>
      <c r="CE23" s="35"/>
      <c r="CF23" s="23"/>
      <c r="CG23" s="23"/>
      <c r="CH23" s="23"/>
    </row>
    <row r="24" spans="1:86" ht="12.75" customHeight="1">
      <c r="A24" s="23"/>
      <c r="B24" s="5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5"/>
      <c r="BR24" s="23"/>
      <c r="BS24" s="23"/>
      <c r="BT24" s="23"/>
      <c r="BU24" s="23"/>
      <c r="BV24" s="23"/>
      <c r="BW24" s="23"/>
      <c r="BX24" s="23"/>
      <c r="BY24" s="35"/>
      <c r="BZ24" s="35"/>
      <c r="CA24" s="35"/>
      <c r="CB24" s="35"/>
      <c r="CC24" s="35"/>
      <c r="CD24" s="35"/>
      <c r="CE24" s="35"/>
      <c r="CF24" s="23"/>
      <c r="CG24" s="23"/>
      <c r="CH24" s="23"/>
    </row>
    <row r="25" spans="1:86" ht="12.75" customHeight="1">
      <c r="A25" s="23"/>
      <c r="B25" s="5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5"/>
      <c r="BR25" s="23"/>
      <c r="BS25" s="23"/>
      <c r="BT25" s="23"/>
      <c r="BU25" s="23"/>
      <c r="BV25" s="23"/>
      <c r="BW25" s="23"/>
      <c r="BX25" s="23"/>
      <c r="BY25" s="35"/>
      <c r="BZ25" s="35"/>
      <c r="CA25" s="35"/>
      <c r="CB25" s="35"/>
      <c r="CC25" s="35"/>
      <c r="CD25" s="35"/>
      <c r="CE25" s="35"/>
      <c r="CF25" s="23"/>
      <c r="CG25" s="23"/>
      <c r="CH25" s="23"/>
    </row>
    <row r="26" spans="1:86" ht="12.75">
      <c r="A26" s="23"/>
      <c r="B26" s="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5"/>
      <c r="BR26" s="23"/>
      <c r="BS26" s="23"/>
      <c r="BT26" s="23"/>
      <c r="BU26" s="23"/>
      <c r="BV26" s="23"/>
      <c r="BW26" s="23"/>
      <c r="BX26" s="23"/>
      <c r="BY26" s="35"/>
      <c r="BZ26" s="35"/>
      <c r="CA26" s="35"/>
      <c r="CB26" s="35"/>
      <c r="CC26" s="35"/>
      <c r="CD26" s="35"/>
      <c r="CE26" s="35"/>
      <c r="CF26" s="23"/>
      <c r="CG26" s="23"/>
      <c r="CH26" s="23"/>
    </row>
    <row r="27" spans="1:86" ht="12.75">
      <c r="A27" s="23"/>
      <c r="B27" s="5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1"/>
      <c r="BR27" s="23"/>
      <c r="BS27" s="23"/>
      <c r="BT27" s="23"/>
      <c r="BU27" s="23"/>
      <c r="BV27" s="23"/>
      <c r="BW27" s="23"/>
      <c r="BX27" s="23"/>
      <c r="BY27" s="35"/>
      <c r="BZ27" s="35"/>
      <c r="CA27" s="35"/>
      <c r="CB27" s="35"/>
      <c r="CC27" s="35"/>
      <c r="CD27" s="35"/>
      <c r="CE27" s="35"/>
      <c r="CF27" s="23"/>
      <c r="CG27" s="23"/>
      <c r="CH27" s="23"/>
    </row>
    <row r="28" spans="1:86" ht="12.75">
      <c r="A28" s="23"/>
      <c r="B28" s="5"/>
      <c r="C28" s="176" t="str">
        <f>IF(Teilnehmerliste!C15&lt;&gt;"",Teilnehmerliste!C15&amp;" "&amp;Teilnehmerliste!L15,"")</f>
        <v>00000 Muster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09"/>
      <c r="AP28" s="109"/>
      <c r="AQ28" s="177" t="str">
        <f>IF(Teilnehmerliste!C13&lt;&gt;"",Teilnehmerliste!C13,"")</f>
        <v>00.00.0000</v>
      </c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8" t="str">
        <f>IF(Teilnehmerliste!V13&lt;&gt;"",Teilnehmerliste!V13,"")</f>
        <v>00.00.0000</v>
      </c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2"/>
      <c r="BR28" s="23"/>
      <c r="BS28" s="23"/>
      <c r="BT28" s="23"/>
      <c r="BU28" s="23"/>
      <c r="BV28" s="23"/>
      <c r="BW28" s="23"/>
      <c r="BX28" s="23"/>
      <c r="BY28" s="35"/>
      <c r="BZ28" s="35"/>
      <c r="CA28" s="35"/>
      <c r="CB28" s="35"/>
      <c r="CC28" s="35"/>
      <c r="CD28" s="35"/>
      <c r="CE28" s="35"/>
      <c r="CF28" s="23"/>
      <c r="CG28" s="23"/>
      <c r="CH28" s="23"/>
    </row>
    <row r="29" spans="1:86" ht="12.75">
      <c r="A29" s="23"/>
      <c r="B29" s="5"/>
      <c r="C29" s="179" t="str">
        <f>IF(BT1&lt;&gt;"",VLOOKUP(BT1,CB12:CC15,2,FALSE),"")</f>
        <v>Lehrgangsort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5"/>
      <c r="AP29" s="175"/>
      <c r="AQ29" s="175" t="s">
        <v>14</v>
      </c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 t="s">
        <v>15</v>
      </c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2"/>
      <c r="BR29" s="23"/>
      <c r="BS29" s="23"/>
      <c r="BT29" s="23"/>
      <c r="BU29" s="23"/>
      <c r="BV29" s="23"/>
      <c r="BW29" s="23"/>
      <c r="BX29" s="23"/>
      <c r="BY29" s="35"/>
      <c r="BZ29" s="35"/>
      <c r="CA29" s="35"/>
      <c r="CB29" s="35"/>
      <c r="CC29" s="35"/>
      <c r="CD29" s="35"/>
      <c r="CE29" s="35"/>
      <c r="CF29" s="23"/>
      <c r="CG29" s="23"/>
      <c r="CH29" s="23"/>
    </row>
    <row r="30" spans="1:86" ht="12.75">
      <c r="A30" s="23"/>
      <c r="B30" s="5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0"/>
      <c r="BR30" s="23"/>
      <c r="BS30" s="23"/>
      <c r="BT30" s="23"/>
      <c r="BU30" s="23"/>
      <c r="BV30" s="23"/>
      <c r="BW30" s="23"/>
      <c r="BX30" s="23"/>
      <c r="BY30" s="35"/>
      <c r="BZ30" s="35"/>
      <c r="CA30" s="35"/>
      <c r="CB30" s="35"/>
      <c r="CC30" s="35"/>
      <c r="CD30" s="35"/>
      <c r="CE30" s="35"/>
      <c r="CF30" s="23"/>
      <c r="CG30" s="23"/>
      <c r="CH30" s="23"/>
    </row>
    <row r="31" spans="1:86" ht="12.75">
      <c r="A31" s="23"/>
      <c r="B31" s="5"/>
      <c r="C31" s="181" t="str">
        <f>IF(Teilnehmerliste!AN9&lt;&gt;"",Teilnehmerliste!AN9,"")</f>
        <v>Max Mustermann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8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2"/>
      <c r="BR31" s="23"/>
      <c r="BS31" s="23"/>
      <c r="BT31" s="23"/>
      <c r="BU31" s="23"/>
      <c r="BV31" s="23"/>
      <c r="BW31" s="23"/>
      <c r="BX31" s="23"/>
      <c r="BY31" s="35"/>
      <c r="BZ31" s="35"/>
      <c r="CA31" s="35"/>
      <c r="CB31" s="35"/>
      <c r="CC31" s="35"/>
      <c r="CD31" s="35"/>
      <c r="CE31" s="35"/>
      <c r="CF31" s="23"/>
      <c r="CG31" s="23"/>
      <c r="CH31" s="23"/>
    </row>
    <row r="32" spans="1:86" ht="12.75">
      <c r="A32" s="23"/>
      <c r="B32" s="5"/>
      <c r="C32" s="183" t="str">
        <f>IF(Teilnehmerliste!DI3&lt;&gt;"",Teilnehmerliste!DI3,"")</f>
        <v>00 00 000 / 000 / 000 / 00</v>
      </c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9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2"/>
      <c r="BR32" s="23"/>
      <c r="BS32" s="23"/>
      <c r="BT32" s="23"/>
      <c r="BU32" s="23"/>
      <c r="BV32" s="23"/>
      <c r="BW32" s="23"/>
      <c r="BX32" s="23"/>
      <c r="BY32" s="35"/>
      <c r="BZ32" s="35"/>
      <c r="CA32" s="35"/>
      <c r="CB32" s="35"/>
      <c r="CC32" s="35"/>
      <c r="CD32" s="35"/>
      <c r="CE32" s="35"/>
      <c r="CF32" s="23"/>
      <c r="CG32" s="23"/>
      <c r="CH32" s="23"/>
    </row>
    <row r="33" spans="1:86" ht="12.75">
      <c r="A33" s="23"/>
      <c r="B33" s="5"/>
      <c r="C33" s="179" t="s">
        <v>41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7"/>
      <c r="AJ33" s="186" t="s">
        <v>16</v>
      </c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5"/>
      <c r="BR33" s="23"/>
      <c r="BS33" s="23"/>
      <c r="BT33" s="23"/>
      <c r="BU33" s="23"/>
      <c r="BV33" s="23"/>
      <c r="BW33" s="23"/>
      <c r="BX33" s="23"/>
      <c r="BY33" s="35"/>
      <c r="BZ33" s="35"/>
      <c r="CA33" s="35"/>
      <c r="CB33" s="35"/>
      <c r="CC33" s="35"/>
      <c r="CD33" s="35"/>
      <c r="CE33" s="35"/>
      <c r="CF33" s="23"/>
      <c r="CG33" s="23"/>
      <c r="CH33" s="23"/>
    </row>
    <row r="34" spans="1:86" ht="12.75">
      <c r="A34" s="23"/>
      <c r="B34" s="5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5"/>
      <c r="BR34" s="23"/>
      <c r="BS34" s="23"/>
      <c r="BT34" s="23"/>
      <c r="BU34" s="23"/>
      <c r="BV34" s="23"/>
      <c r="BW34" s="23"/>
      <c r="BX34" s="23"/>
      <c r="BY34" s="35"/>
      <c r="BZ34" s="35"/>
      <c r="CA34" s="35"/>
      <c r="CB34" s="35"/>
      <c r="CC34" s="35"/>
      <c r="CD34" s="35"/>
      <c r="CE34" s="35"/>
      <c r="CF34" s="23"/>
      <c r="CG34" s="23"/>
      <c r="CH34" s="23"/>
    </row>
    <row r="35" spans="1:86" ht="12.75">
      <c r="A35" s="23"/>
      <c r="B35" s="5"/>
      <c r="C35" s="183" t="str">
        <f>IF(Teilnehmerliste!CF11&lt;&gt;"",Teilnehmerliste!CF11,"")</f>
        <v>DLRG Muster e. V.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5"/>
      <c r="BR35" s="23"/>
      <c r="BS35" s="23"/>
      <c r="BT35" s="23"/>
      <c r="BU35" s="23"/>
      <c r="BV35" s="23"/>
      <c r="BW35" s="23"/>
      <c r="BX35" s="23"/>
      <c r="BY35" s="35"/>
      <c r="BZ35" s="35"/>
      <c r="CA35" s="35"/>
      <c r="CB35" s="35"/>
      <c r="CC35" s="35"/>
      <c r="CD35" s="35"/>
      <c r="CE35" s="35"/>
      <c r="CF35" s="23"/>
      <c r="CG35" s="23"/>
      <c r="CH35" s="23"/>
    </row>
    <row r="36" spans="1:86" ht="12.75">
      <c r="A36" s="23"/>
      <c r="B36" s="5"/>
      <c r="C36" s="189" t="str">
        <f>IF(Teilnehmerliste!CF13&lt;&gt;"",Teilnehmerliste!CF13,"")</f>
        <v>Muster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90" t="str">
        <f>IF(Teilnehmerliste!CF15&lt;&gt;"",Teilnehmerliste!CF15,"")</f>
        <v>00.00.0000</v>
      </c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5"/>
      <c r="BR36" s="23"/>
      <c r="BS36" s="23"/>
      <c r="BT36" s="23"/>
      <c r="BU36" s="23"/>
      <c r="BV36" s="23"/>
      <c r="BW36" s="23"/>
      <c r="BX36" s="23"/>
      <c r="BY36" s="35"/>
      <c r="BZ36" s="35"/>
      <c r="CA36" s="35"/>
      <c r="CB36" s="35"/>
      <c r="CC36" s="35"/>
      <c r="CD36" s="35"/>
      <c r="CE36" s="35"/>
      <c r="CF36" s="23"/>
      <c r="CG36" s="23"/>
      <c r="CH36" s="23"/>
    </row>
    <row r="37" spans="1:86" ht="12.75">
      <c r="A37" s="23"/>
      <c r="B37" s="5"/>
      <c r="C37" s="179" t="s">
        <v>42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5" t="s">
        <v>11</v>
      </c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86" t="s">
        <v>43</v>
      </c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5"/>
      <c r="BR37" s="23"/>
      <c r="BS37" s="23"/>
      <c r="BT37" s="23"/>
      <c r="BU37" s="23"/>
      <c r="BV37" s="23"/>
      <c r="BW37" s="23"/>
      <c r="BX37" s="23"/>
      <c r="BY37" s="35"/>
      <c r="BZ37" s="35"/>
      <c r="CA37" s="35"/>
      <c r="CB37" s="35"/>
      <c r="CC37" s="35"/>
      <c r="CD37" s="35"/>
      <c r="CE37" s="35"/>
      <c r="CF37" s="23"/>
      <c r="CG37" s="23"/>
      <c r="CH37" s="23"/>
    </row>
    <row r="38" spans="1:86" ht="6" customHeight="1">
      <c r="A38" s="23"/>
      <c r="B38" s="5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23"/>
      <c r="CG38" s="23"/>
      <c r="CH38" s="23"/>
    </row>
    <row r="39" spans="1:86" ht="15.75" customHeight="1">
      <c r="A39" s="23"/>
      <c r="B39" s="5"/>
      <c r="C39" s="187" t="s">
        <v>17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5"/>
      <c r="BR39" s="35"/>
      <c r="BS39" s="34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23"/>
      <c r="CG39" s="23"/>
      <c r="CH39" s="23"/>
    </row>
    <row r="40" spans="1:86" ht="10.5" customHeight="1">
      <c r="A40" s="23"/>
      <c r="B40" s="5"/>
      <c r="C40" s="172">
        <f>IF(Teilnehmerliste!BN15&lt;&gt;"",BT40,"")</f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5"/>
      <c r="BR40" s="35"/>
      <c r="BS40" s="34"/>
      <c r="BT40" s="35" t="str">
        <f>CONCATENATE("Kennziffer der ermächtigten Ausbildungsstelle gem. BGV/GUV-V A1 – ",Teilnehmerliste!CX15,".")</f>
        <v>Kennziffer der ermächtigten Ausbildungsstelle gem. BGV/GUV-V A1 – .</v>
      </c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23"/>
      <c r="CG40" s="23"/>
      <c r="CH40" s="23"/>
    </row>
    <row r="41" spans="1:86" ht="12.75">
      <c r="A41" s="23"/>
      <c r="B41" s="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23"/>
      <c r="CG41" s="23"/>
      <c r="CH41" s="23"/>
    </row>
    <row r="42" spans="2:86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23"/>
      <c r="CG42" s="23"/>
      <c r="CH42" s="23"/>
    </row>
    <row r="43" spans="70:86" ht="12.75"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</row>
    <row r="44" spans="70:86" ht="12.75"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</row>
    <row r="45" spans="70:86" ht="12.75"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</row>
    <row r="46" spans="70:86" ht="12.75"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</row>
    <row r="47" spans="70:86" ht="12.75"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</row>
    <row r="48" spans="70:86" ht="12.75"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</row>
  </sheetData>
  <sheetProtection password="C703" sheet="1" objects="1" scenarios="1" selectLockedCells="1"/>
  <mergeCells count="47">
    <mergeCell ref="C6:BP7"/>
    <mergeCell ref="C27:BP27"/>
    <mergeCell ref="C17:BP17"/>
    <mergeCell ref="C18:BP18"/>
    <mergeCell ref="C19:BP19"/>
    <mergeCell ref="C20:BP26"/>
    <mergeCell ref="C14:BP14"/>
    <mergeCell ref="C15:BP15"/>
    <mergeCell ref="C16:BP16"/>
    <mergeCell ref="C28:AN28"/>
    <mergeCell ref="AO28:AP28"/>
    <mergeCell ref="AQ28:BC28"/>
    <mergeCell ref="BD28:BP28"/>
    <mergeCell ref="C29:AN29"/>
    <mergeCell ref="AO29:AP29"/>
    <mergeCell ref="AQ29:BC29"/>
    <mergeCell ref="BD29:BP29"/>
    <mergeCell ref="C30:BP30"/>
    <mergeCell ref="C31:AH31"/>
    <mergeCell ref="AJ31:BP31"/>
    <mergeCell ref="C32:AH32"/>
    <mergeCell ref="AJ32:BP32"/>
    <mergeCell ref="C40:BP40"/>
    <mergeCell ref="C41:BP41"/>
    <mergeCell ref="C37:AG37"/>
    <mergeCell ref="AH37:AS37"/>
    <mergeCell ref="AT37:BP37"/>
    <mergeCell ref="C38:BP38"/>
    <mergeCell ref="C39:BP39"/>
    <mergeCell ref="C33:AH33"/>
    <mergeCell ref="AJ33:BP33"/>
    <mergeCell ref="C34:BP34"/>
    <mergeCell ref="C35:AG35"/>
    <mergeCell ref="AH35:AS35"/>
    <mergeCell ref="AT35:BP36"/>
    <mergeCell ref="C36:AG36"/>
    <mergeCell ref="AH36:AS36"/>
    <mergeCell ref="C2:BP2"/>
    <mergeCell ref="C10:BP10"/>
    <mergeCell ref="C13:BP13"/>
    <mergeCell ref="C11:BP11"/>
    <mergeCell ref="C12:BP12"/>
    <mergeCell ref="C3:BP3"/>
    <mergeCell ref="C4:BP4"/>
    <mergeCell ref="C5:BP5"/>
    <mergeCell ref="C8:BP8"/>
    <mergeCell ref="C9:BP9"/>
  </mergeCells>
  <printOptions/>
  <pageMargins left="0.9055118110236221" right="0.5118110236220472" top="0.5905511811023623" bottom="0.5905511811023623" header="0.5118110236220472" footer="0.5118110236220472"/>
  <pageSetup fitToHeight="1" fitToWidth="1" horizontalDpi="600" verticalDpi="600" orientation="portrait" paperSize="11" r:id="rId3"/>
  <legacyDrawing r:id="rId1"/>
  <picture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0">
    <tabColor indexed="40"/>
    <pageSetUpPr fitToPage="1"/>
  </sheetPr>
  <dimension ref="A1:CH48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11.421875" style="20" customWidth="1"/>
    <col min="2" max="2" width="2.7109375" style="20" customWidth="1"/>
    <col min="3" max="68" width="0.85546875" style="20" customWidth="1"/>
    <col min="69" max="69" width="2.7109375" style="20" customWidth="1"/>
    <col min="70" max="70" width="11.421875" style="20" customWidth="1"/>
    <col min="71" max="71" width="6.7109375" style="20" customWidth="1"/>
    <col min="72" max="72" width="7.8515625" style="20" customWidth="1"/>
    <col min="73" max="16384" width="11.421875" style="20" customWidth="1"/>
  </cols>
  <sheetData>
    <row r="1" spans="1:86" ht="12.75">
      <c r="A1" s="23"/>
      <c r="BR1" s="35"/>
      <c r="BS1" s="34" t="str">
        <f>IF(BS2&lt;&gt;"",BS2,"")&amp;IF(BS3&lt;&gt;"",BS3,"")</f>
        <v>TN 15</v>
      </c>
      <c r="BT1" s="34">
        <f>IF(BU1&lt;&gt;0,VLOOKUP(BU1,BS5:BT8,2,FALSE),"")</f>
        <v>1</v>
      </c>
      <c r="BU1" s="34">
        <f>BS5+BS6+BS7+BS8</f>
        <v>1</v>
      </c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23"/>
      <c r="CG1" s="23"/>
      <c r="CH1" s="23"/>
    </row>
    <row r="2" spans="1:86" ht="12.75">
      <c r="A2" s="23"/>
      <c r="B2" s="5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5"/>
      <c r="BR2" s="35"/>
      <c r="BS2" s="34" t="str">
        <f>IF(ISERROR(BT2),"",BT2)</f>
        <v>TN 15</v>
      </c>
      <c r="BT2" s="35" t="str">
        <f ca="1">MID(CELL("Dateiname",$A$1),FIND("]",CELL("Dateiname",$A$1))+1,31)</f>
        <v>TN 15</v>
      </c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23"/>
      <c r="CG2" s="23"/>
      <c r="CH2" s="23"/>
    </row>
    <row r="3" spans="1:86" ht="30">
      <c r="A3" s="23"/>
      <c r="B3" s="5"/>
      <c r="C3" s="191" t="str">
        <f>IF(BT1&lt;&gt;"",VLOOKUP(BT1,BV5:BW8,2,FALSE),"")</f>
        <v>Lehrgangsnachweis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5"/>
      <c r="BR3" s="35"/>
      <c r="BS3" s="34">
        <f>IF(ISERROR(BT3),"",BT3)</f>
      </c>
      <c r="BT3" s="35" t="e">
        <f ca="1">MID(CELL("Dateiname",A1),FIND("#",CELL("Dateiname",A1))+2,31)</f>
        <v>#VALUE!</v>
      </c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23"/>
      <c r="CG3" s="23"/>
      <c r="CH3" s="23"/>
    </row>
    <row r="4" spans="1:86" ht="12.75" customHeight="1">
      <c r="A4" s="23"/>
      <c r="B4" s="5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23"/>
      <c r="CG4" s="23"/>
      <c r="CH4" s="23"/>
    </row>
    <row r="5" spans="1:86" ht="20.25">
      <c r="A5" s="23"/>
      <c r="B5" s="5"/>
      <c r="C5" s="193" t="str">
        <f>IF(BT1&lt;&gt;"",VLOOKUP(BT1,BY5:BZ8,2,FALSE),"")</f>
        <v>Sanitätsausbildung A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5"/>
      <c r="BR5" s="35"/>
      <c r="BS5" s="34">
        <f>IF(Teilnehmerliste!C18&lt;&gt;"",BT5,0)</f>
        <v>1</v>
      </c>
      <c r="BT5" s="34">
        <v>1</v>
      </c>
      <c r="BU5" s="35"/>
      <c r="BV5" s="30">
        <v>1</v>
      </c>
      <c r="BW5" s="31" t="s">
        <v>56</v>
      </c>
      <c r="BX5" s="35"/>
      <c r="BY5" s="30">
        <v>1</v>
      </c>
      <c r="BZ5" s="32" t="s">
        <v>57</v>
      </c>
      <c r="CA5" s="35"/>
      <c r="CB5" s="30">
        <v>1</v>
      </c>
      <c r="CC5" s="32">
        <f>VLOOKUP(BS1,Teilnehmerliste!DI23:Teilnehmerliste!DM42,5,FALSE)</f>
      </c>
      <c r="CD5" s="35"/>
      <c r="CE5" s="35"/>
      <c r="CF5" s="23"/>
      <c r="CG5" s="23"/>
      <c r="CH5" s="23"/>
    </row>
    <row r="6" spans="1:86" ht="10.5" customHeight="1">
      <c r="A6" s="23"/>
      <c r="B6" s="5"/>
      <c r="C6" s="169" t="str">
        <f>IF(BT1&lt;&gt;"",VLOOKUP(BT1,BS12:BT15,2,FALSE),"")</f>
        <v>(Sanitätshelfer)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5"/>
      <c r="BR6" s="35"/>
      <c r="BS6" s="34">
        <f>IF(Teilnehmerliste!AD18&lt;&gt;"",BT6,0)</f>
        <v>0</v>
      </c>
      <c r="BT6" s="34">
        <v>2</v>
      </c>
      <c r="BU6" s="35"/>
      <c r="BV6" s="30">
        <v>2</v>
      </c>
      <c r="BW6" s="31" t="s">
        <v>56</v>
      </c>
      <c r="BX6" s="35"/>
      <c r="BY6" s="30">
        <v>2</v>
      </c>
      <c r="BZ6" s="32" t="s">
        <v>58</v>
      </c>
      <c r="CA6" s="35"/>
      <c r="CB6" s="30">
        <v>2</v>
      </c>
      <c r="CC6" s="32">
        <f>VLOOKUP(BS1,Teilnehmerliste!DI23:Teilnehmerliste!DM42,5,FALSE)</f>
      </c>
      <c r="CD6" s="35"/>
      <c r="CE6" s="35"/>
      <c r="CF6" s="23"/>
      <c r="CG6" s="23"/>
      <c r="CH6" s="23"/>
    </row>
    <row r="7" spans="1:86" ht="15" customHeight="1">
      <c r="A7" s="23"/>
      <c r="B7" s="5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5"/>
      <c r="BR7" s="35"/>
      <c r="BS7" s="34">
        <f>IF(Teilnehmerliste!BE18&lt;&gt;"",BT7,0)</f>
        <v>0</v>
      </c>
      <c r="BT7" s="34">
        <v>3</v>
      </c>
      <c r="BU7" s="35"/>
      <c r="BV7" s="30">
        <v>3</v>
      </c>
      <c r="BW7" s="31" t="s">
        <v>56</v>
      </c>
      <c r="BX7" s="35"/>
      <c r="BY7" s="30">
        <v>3</v>
      </c>
      <c r="BZ7" s="32" t="s">
        <v>59</v>
      </c>
      <c r="CA7" s="35"/>
      <c r="CB7" s="30">
        <v>3</v>
      </c>
      <c r="CC7" s="32">
        <f>VLOOKUP(BS1,Teilnehmerliste!DI23:Teilnehmerliste!DM42,5,FALSE)</f>
      </c>
      <c r="CD7" s="35"/>
      <c r="CE7" s="35"/>
      <c r="CF7" s="23"/>
      <c r="CG7" s="23"/>
      <c r="CH7" s="23"/>
    </row>
    <row r="8" spans="1:86" ht="12.75">
      <c r="A8" s="23"/>
      <c r="B8" s="5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5"/>
      <c r="BR8" s="35"/>
      <c r="BS8" s="34">
        <f>IF(Teilnehmerliste!CF18&lt;&gt;"",BT8,0)</f>
        <v>0</v>
      </c>
      <c r="BT8" s="34">
        <v>4</v>
      </c>
      <c r="BU8" s="35"/>
      <c r="BV8" s="30">
        <v>4</v>
      </c>
      <c r="BW8" s="31" t="s">
        <v>18</v>
      </c>
      <c r="BX8" s="35"/>
      <c r="BY8" s="30">
        <v>4</v>
      </c>
      <c r="BZ8" s="32" t="str">
        <f>CONCATENATE("Sanitätstraining ",Teilnehmerliste!DA18)</f>
        <v>Sanitätstraining </v>
      </c>
      <c r="CA8" s="35"/>
      <c r="CB8" s="30">
        <v>4</v>
      </c>
      <c r="CC8" s="31" t="s">
        <v>62</v>
      </c>
      <c r="CD8" s="35"/>
      <c r="CE8" s="35"/>
      <c r="CF8" s="23"/>
      <c r="CG8" s="23"/>
      <c r="CH8" s="23"/>
    </row>
    <row r="9" spans="1:86" ht="13.5" customHeight="1">
      <c r="A9" s="23"/>
      <c r="B9" s="5"/>
      <c r="C9" s="194">
        <f>IF(BT1&lt;&gt;"",VLOOKUP(BT1,CB5:CC8,2,FALSE),"")</f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23"/>
      <c r="CG9" s="23"/>
      <c r="CH9" s="23"/>
    </row>
    <row r="10" spans="1:86" ht="13.5" customHeight="1">
      <c r="A10" s="23"/>
      <c r="B10" s="5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5"/>
      <c r="BR10" s="35"/>
      <c r="BS10" s="34"/>
      <c r="BT10" s="34"/>
      <c r="BU10" s="35"/>
      <c r="BV10" s="30"/>
      <c r="BW10" s="31"/>
      <c r="BX10" s="35"/>
      <c r="BY10" s="30"/>
      <c r="BZ10" s="32"/>
      <c r="CA10" s="35"/>
      <c r="CB10" s="30"/>
      <c r="CC10" s="31"/>
      <c r="CD10" s="35"/>
      <c r="CE10" s="35"/>
      <c r="CF10" s="23"/>
      <c r="CG10" s="23"/>
      <c r="CH10" s="23"/>
    </row>
    <row r="11" spans="1:86" ht="18">
      <c r="A11" s="23"/>
      <c r="B11" s="5"/>
      <c r="C11" s="174">
        <f>VLOOKUP(BS1,Teilnehmerliste!DI23:DM42,2,FALSE)</f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23"/>
      <c r="CG11" s="23"/>
      <c r="CH11" s="23"/>
    </row>
    <row r="12" spans="1:86" ht="15">
      <c r="A12" s="23"/>
      <c r="B12" s="5"/>
      <c r="C12" s="172" t="s">
        <v>8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5"/>
      <c r="BR12" s="35"/>
      <c r="BS12" s="36">
        <v>1</v>
      </c>
      <c r="BT12" s="32" t="s">
        <v>60</v>
      </c>
      <c r="BU12" s="35"/>
      <c r="BV12" s="35"/>
      <c r="BW12" s="35"/>
      <c r="BX12" s="35"/>
      <c r="BY12" s="35"/>
      <c r="BZ12" s="35"/>
      <c r="CA12" s="35"/>
      <c r="CB12" s="34">
        <v>1</v>
      </c>
      <c r="CC12" s="35" t="s">
        <v>13</v>
      </c>
      <c r="CD12" s="35"/>
      <c r="CE12" s="35"/>
      <c r="CF12" s="23"/>
      <c r="CG12" s="23"/>
      <c r="CH12" s="23"/>
    </row>
    <row r="13" spans="1:86" ht="12.75">
      <c r="A13" s="23"/>
      <c r="B13" s="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5"/>
      <c r="BR13" s="35"/>
      <c r="BS13" s="30">
        <v>2</v>
      </c>
      <c r="BT13" s="32" t="s">
        <v>61</v>
      </c>
      <c r="BU13" s="35"/>
      <c r="BV13" s="35"/>
      <c r="BW13" s="35"/>
      <c r="BX13" s="35"/>
      <c r="BY13" s="35"/>
      <c r="BZ13" s="35"/>
      <c r="CA13" s="35"/>
      <c r="CB13" s="34">
        <v>2</v>
      </c>
      <c r="CC13" s="35" t="s">
        <v>13</v>
      </c>
      <c r="CD13" s="35"/>
      <c r="CE13" s="35"/>
      <c r="CF13" s="23"/>
      <c r="CG13" s="23"/>
      <c r="CH13" s="23"/>
    </row>
    <row r="14" spans="1:86" ht="18">
      <c r="A14" s="23"/>
      <c r="B14" s="5"/>
      <c r="C14" s="174">
        <f>VLOOKUP(BS1,Teilnehmerliste!DI23:DM42,3,FALSE)</f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5"/>
      <c r="BR14" s="35"/>
      <c r="BS14" s="30">
        <v>3</v>
      </c>
      <c r="BT14" s="32" t="s">
        <v>86</v>
      </c>
      <c r="BU14" s="35"/>
      <c r="BV14" s="35"/>
      <c r="BW14" s="35"/>
      <c r="BX14" s="35"/>
      <c r="BY14" s="35"/>
      <c r="BZ14" s="35"/>
      <c r="CA14" s="35"/>
      <c r="CB14" s="34">
        <v>3</v>
      </c>
      <c r="CC14" s="35" t="s">
        <v>13</v>
      </c>
      <c r="CD14" s="35"/>
      <c r="CE14" s="35"/>
      <c r="CF14" s="23"/>
      <c r="CG14" s="23"/>
      <c r="CH14" s="23"/>
    </row>
    <row r="15" spans="1:86" ht="12.75">
      <c r="A15" s="23"/>
      <c r="B15" s="5"/>
      <c r="C15" s="175" t="s">
        <v>9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5"/>
      <c r="BR15" s="35"/>
      <c r="BS15" s="30">
        <v>4</v>
      </c>
      <c r="BT15" s="42" t="e">
        <f>CONCATENATE("Die Fortbildung ist gültig bis ",TEXT(Teilnehmerliste!AU15,"TT.MM.JJJJ"))</f>
        <v>#VALUE!</v>
      </c>
      <c r="BU15" s="35"/>
      <c r="BV15" s="35"/>
      <c r="BW15" s="35"/>
      <c r="BX15" s="35"/>
      <c r="BY15" s="35"/>
      <c r="BZ15" s="35"/>
      <c r="CA15" s="35"/>
      <c r="CB15" s="34">
        <v>4</v>
      </c>
      <c r="CC15" s="35" t="s">
        <v>44</v>
      </c>
      <c r="CD15" s="35"/>
      <c r="CE15" s="35"/>
      <c r="CF15" s="23"/>
      <c r="CG15" s="23"/>
      <c r="CH15" s="23"/>
    </row>
    <row r="16" spans="1:86" ht="12.75">
      <c r="A16" s="23"/>
      <c r="B16" s="5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23"/>
      <c r="CG16" s="23"/>
      <c r="CH16" s="23"/>
    </row>
    <row r="17" spans="1:86" ht="18">
      <c r="A17" s="23"/>
      <c r="B17" s="5"/>
      <c r="C17" s="171">
        <f>VLOOKUP(BS1,Teilnehmerliste!DI23:DM42,4,FALSE)</f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23"/>
      <c r="CG17" s="23"/>
      <c r="CH17" s="23"/>
    </row>
    <row r="18" spans="1:86" ht="12.75">
      <c r="A18" s="23"/>
      <c r="B18" s="5"/>
      <c r="C18" s="172" t="s">
        <v>10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5"/>
      <c r="BR18" s="35"/>
      <c r="BS18" s="30"/>
      <c r="BT18" s="32"/>
      <c r="BU18" s="35"/>
      <c r="BV18" s="30"/>
      <c r="BW18" s="31"/>
      <c r="BX18" s="35"/>
      <c r="BY18" s="34"/>
      <c r="BZ18" s="35"/>
      <c r="CA18" s="35"/>
      <c r="CB18" s="35"/>
      <c r="CC18" s="35"/>
      <c r="CD18" s="35"/>
      <c r="CE18" s="35"/>
      <c r="CF18" s="23"/>
      <c r="CG18" s="23"/>
      <c r="CH18" s="23"/>
    </row>
    <row r="19" spans="1:86" ht="12.75">
      <c r="A19" s="23"/>
      <c r="B19" s="5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5"/>
      <c r="BR19" s="35"/>
      <c r="BS19" s="30"/>
      <c r="BT19" s="32"/>
      <c r="BU19" s="35"/>
      <c r="BV19" s="30"/>
      <c r="BW19" s="31"/>
      <c r="BX19" s="35"/>
      <c r="BY19" s="34"/>
      <c r="BZ19" s="35"/>
      <c r="CA19" s="35"/>
      <c r="CB19" s="35"/>
      <c r="CC19" s="35"/>
      <c r="CD19" s="35"/>
      <c r="CE19" s="35"/>
      <c r="CF19" s="23"/>
      <c r="CG19" s="23"/>
      <c r="CH19" s="23"/>
    </row>
    <row r="20" spans="1:86" ht="12.75" customHeight="1">
      <c r="A20" s="23"/>
      <c r="B20" s="5"/>
      <c r="C20" s="173" t="str">
        <f>IF(BT1&lt;&gt;"",VLOOKUP(BT1,Teilnehmerliste!DL49:DM52,2,FALSE),"")</f>
        <v>hat die Sanitätsausbildung A mit 
mindestens 24 Unterrichtseinheiten (UE)
am 00.00.0000 erfolgreich abgeschlossen.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5"/>
      <c r="BR20" s="35"/>
      <c r="BS20" s="30"/>
      <c r="BT20" s="32"/>
      <c r="BU20" s="35"/>
      <c r="BV20" s="30"/>
      <c r="BW20" s="31"/>
      <c r="BX20" s="35"/>
      <c r="BY20" s="34"/>
      <c r="BZ20" s="35"/>
      <c r="CA20" s="35"/>
      <c r="CB20" s="35"/>
      <c r="CC20" s="35"/>
      <c r="CD20" s="35"/>
      <c r="CE20" s="35"/>
      <c r="CF20" s="23"/>
      <c r="CG20" s="23"/>
      <c r="CH20" s="23"/>
    </row>
    <row r="21" spans="1:86" ht="12.75" customHeight="1">
      <c r="A21" s="23"/>
      <c r="B21" s="5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5"/>
      <c r="BR21" s="35"/>
      <c r="BS21" s="30"/>
      <c r="BT21" s="32"/>
      <c r="BU21" s="35"/>
      <c r="BV21" s="30"/>
      <c r="BW21" s="31"/>
      <c r="BX21" s="35"/>
      <c r="BY21" s="34"/>
      <c r="BZ21" s="35"/>
      <c r="CA21" s="35"/>
      <c r="CB21" s="35"/>
      <c r="CC21" s="35"/>
      <c r="CD21" s="35"/>
      <c r="CE21" s="35"/>
      <c r="CF21" s="23"/>
      <c r="CG21" s="23"/>
      <c r="CH21" s="23"/>
    </row>
    <row r="22" spans="1:86" ht="12.75" customHeight="1">
      <c r="A22" s="23"/>
      <c r="B22" s="5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5"/>
      <c r="BR22" s="35"/>
      <c r="BS22" s="34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23"/>
      <c r="CG22" s="23"/>
      <c r="CH22" s="23"/>
    </row>
    <row r="23" spans="1:86" ht="12.75" customHeight="1">
      <c r="A23" s="23"/>
      <c r="B23" s="5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5"/>
      <c r="BR23" s="23"/>
      <c r="BS23" s="23"/>
      <c r="BT23" s="23"/>
      <c r="BU23" s="23"/>
      <c r="BV23" s="23"/>
      <c r="BW23" s="23"/>
      <c r="BX23" s="23"/>
      <c r="BY23" s="35"/>
      <c r="BZ23" s="35"/>
      <c r="CA23" s="35"/>
      <c r="CB23" s="35"/>
      <c r="CC23" s="35"/>
      <c r="CD23" s="35"/>
      <c r="CE23" s="35"/>
      <c r="CF23" s="23"/>
      <c r="CG23" s="23"/>
      <c r="CH23" s="23"/>
    </row>
    <row r="24" spans="1:86" ht="12.75" customHeight="1">
      <c r="A24" s="23"/>
      <c r="B24" s="5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5"/>
      <c r="BR24" s="23"/>
      <c r="BS24" s="23"/>
      <c r="BT24" s="23"/>
      <c r="BU24" s="23"/>
      <c r="BV24" s="23"/>
      <c r="BW24" s="23"/>
      <c r="BX24" s="23"/>
      <c r="BY24" s="35"/>
      <c r="BZ24" s="35"/>
      <c r="CA24" s="35"/>
      <c r="CB24" s="35"/>
      <c r="CC24" s="35"/>
      <c r="CD24" s="35"/>
      <c r="CE24" s="35"/>
      <c r="CF24" s="23"/>
      <c r="CG24" s="23"/>
      <c r="CH24" s="23"/>
    </row>
    <row r="25" spans="1:86" ht="12.75" customHeight="1">
      <c r="A25" s="23"/>
      <c r="B25" s="5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5"/>
      <c r="BR25" s="23"/>
      <c r="BS25" s="23"/>
      <c r="BT25" s="23"/>
      <c r="BU25" s="23"/>
      <c r="BV25" s="23"/>
      <c r="BW25" s="23"/>
      <c r="BX25" s="23"/>
      <c r="BY25" s="35"/>
      <c r="BZ25" s="35"/>
      <c r="CA25" s="35"/>
      <c r="CB25" s="35"/>
      <c r="CC25" s="35"/>
      <c r="CD25" s="35"/>
      <c r="CE25" s="35"/>
      <c r="CF25" s="23"/>
      <c r="CG25" s="23"/>
      <c r="CH25" s="23"/>
    </row>
    <row r="26" spans="1:86" ht="12.75">
      <c r="A26" s="23"/>
      <c r="B26" s="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5"/>
      <c r="BR26" s="23"/>
      <c r="BS26" s="23"/>
      <c r="BT26" s="23"/>
      <c r="BU26" s="23"/>
      <c r="BV26" s="23"/>
      <c r="BW26" s="23"/>
      <c r="BX26" s="23"/>
      <c r="BY26" s="35"/>
      <c r="BZ26" s="35"/>
      <c r="CA26" s="35"/>
      <c r="CB26" s="35"/>
      <c r="CC26" s="35"/>
      <c r="CD26" s="35"/>
      <c r="CE26" s="35"/>
      <c r="CF26" s="23"/>
      <c r="CG26" s="23"/>
      <c r="CH26" s="23"/>
    </row>
    <row r="27" spans="1:86" ht="12.75">
      <c r="A27" s="23"/>
      <c r="B27" s="5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1"/>
      <c r="BR27" s="23"/>
      <c r="BS27" s="23"/>
      <c r="BT27" s="23"/>
      <c r="BU27" s="23"/>
      <c r="BV27" s="23"/>
      <c r="BW27" s="23"/>
      <c r="BX27" s="23"/>
      <c r="BY27" s="35"/>
      <c r="BZ27" s="35"/>
      <c r="CA27" s="35"/>
      <c r="CB27" s="35"/>
      <c r="CC27" s="35"/>
      <c r="CD27" s="35"/>
      <c r="CE27" s="35"/>
      <c r="CF27" s="23"/>
      <c r="CG27" s="23"/>
      <c r="CH27" s="23"/>
    </row>
    <row r="28" spans="1:86" ht="12.75">
      <c r="A28" s="23"/>
      <c r="B28" s="5"/>
      <c r="C28" s="176" t="str">
        <f>IF(Teilnehmerliste!C15&lt;&gt;"",Teilnehmerliste!C15&amp;" "&amp;Teilnehmerliste!L15,"")</f>
        <v>00000 Muster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09"/>
      <c r="AP28" s="109"/>
      <c r="AQ28" s="177" t="str">
        <f>IF(Teilnehmerliste!C13&lt;&gt;"",Teilnehmerliste!C13,"")</f>
        <v>00.00.0000</v>
      </c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8" t="str">
        <f>IF(Teilnehmerliste!V13&lt;&gt;"",Teilnehmerliste!V13,"")</f>
        <v>00.00.0000</v>
      </c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2"/>
      <c r="BR28" s="23"/>
      <c r="BS28" s="23"/>
      <c r="BT28" s="23"/>
      <c r="BU28" s="23"/>
      <c r="BV28" s="23"/>
      <c r="BW28" s="23"/>
      <c r="BX28" s="23"/>
      <c r="BY28" s="35"/>
      <c r="BZ28" s="35"/>
      <c r="CA28" s="35"/>
      <c r="CB28" s="35"/>
      <c r="CC28" s="35"/>
      <c r="CD28" s="35"/>
      <c r="CE28" s="35"/>
      <c r="CF28" s="23"/>
      <c r="CG28" s="23"/>
      <c r="CH28" s="23"/>
    </row>
    <row r="29" spans="1:86" ht="12.75">
      <c r="A29" s="23"/>
      <c r="B29" s="5"/>
      <c r="C29" s="179" t="str">
        <f>IF(BT1&lt;&gt;"",VLOOKUP(BT1,CB12:CC15,2,FALSE),"")</f>
        <v>Lehrgangsort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5"/>
      <c r="AP29" s="175"/>
      <c r="AQ29" s="175" t="s">
        <v>14</v>
      </c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 t="s">
        <v>15</v>
      </c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2"/>
      <c r="BR29" s="23"/>
      <c r="BS29" s="23"/>
      <c r="BT29" s="23"/>
      <c r="BU29" s="23"/>
      <c r="BV29" s="23"/>
      <c r="BW29" s="23"/>
      <c r="BX29" s="23"/>
      <c r="BY29" s="35"/>
      <c r="BZ29" s="35"/>
      <c r="CA29" s="35"/>
      <c r="CB29" s="35"/>
      <c r="CC29" s="35"/>
      <c r="CD29" s="35"/>
      <c r="CE29" s="35"/>
      <c r="CF29" s="23"/>
      <c r="CG29" s="23"/>
      <c r="CH29" s="23"/>
    </row>
    <row r="30" spans="1:86" ht="12.75">
      <c r="A30" s="23"/>
      <c r="B30" s="5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0"/>
      <c r="BR30" s="23"/>
      <c r="BS30" s="23"/>
      <c r="BT30" s="23"/>
      <c r="BU30" s="23"/>
      <c r="BV30" s="23"/>
      <c r="BW30" s="23"/>
      <c r="BX30" s="23"/>
      <c r="BY30" s="35"/>
      <c r="BZ30" s="35"/>
      <c r="CA30" s="35"/>
      <c r="CB30" s="35"/>
      <c r="CC30" s="35"/>
      <c r="CD30" s="35"/>
      <c r="CE30" s="35"/>
      <c r="CF30" s="23"/>
      <c r="CG30" s="23"/>
      <c r="CH30" s="23"/>
    </row>
    <row r="31" spans="1:86" ht="12.75">
      <c r="A31" s="23"/>
      <c r="B31" s="5"/>
      <c r="C31" s="181" t="str">
        <f>IF(Teilnehmerliste!AN9&lt;&gt;"",Teilnehmerliste!AN9,"")</f>
        <v>Max Mustermann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8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2"/>
      <c r="BR31" s="23"/>
      <c r="BS31" s="23"/>
      <c r="BT31" s="23"/>
      <c r="BU31" s="23"/>
      <c r="BV31" s="23"/>
      <c r="BW31" s="23"/>
      <c r="BX31" s="23"/>
      <c r="BY31" s="35"/>
      <c r="BZ31" s="35"/>
      <c r="CA31" s="35"/>
      <c r="CB31" s="35"/>
      <c r="CC31" s="35"/>
      <c r="CD31" s="35"/>
      <c r="CE31" s="35"/>
      <c r="CF31" s="23"/>
      <c r="CG31" s="23"/>
      <c r="CH31" s="23"/>
    </row>
    <row r="32" spans="1:86" ht="12.75">
      <c r="A32" s="23"/>
      <c r="B32" s="5"/>
      <c r="C32" s="183" t="str">
        <f>IF(Teilnehmerliste!DI3&lt;&gt;"",Teilnehmerliste!DI3,"")</f>
        <v>00 00 000 / 000 / 000 / 00</v>
      </c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9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2"/>
      <c r="BR32" s="23"/>
      <c r="BS32" s="23"/>
      <c r="BT32" s="23"/>
      <c r="BU32" s="23"/>
      <c r="BV32" s="23"/>
      <c r="BW32" s="23"/>
      <c r="BX32" s="23"/>
      <c r="BY32" s="35"/>
      <c r="BZ32" s="35"/>
      <c r="CA32" s="35"/>
      <c r="CB32" s="35"/>
      <c r="CC32" s="35"/>
      <c r="CD32" s="35"/>
      <c r="CE32" s="35"/>
      <c r="CF32" s="23"/>
      <c r="CG32" s="23"/>
      <c r="CH32" s="23"/>
    </row>
    <row r="33" spans="1:86" ht="12.75">
      <c r="A33" s="23"/>
      <c r="B33" s="5"/>
      <c r="C33" s="179" t="s">
        <v>41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7"/>
      <c r="AJ33" s="186" t="s">
        <v>16</v>
      </c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5"/>
      <c r="BR33" s="23"/>
      <c r="BS33" s="23"/>
      <c r="BT33" s="23"/>
      <c r="BU33" s="23"/>
      <c r="BV33" s="23"/>
      <c r="BW33" s="23"/>
      <c r="BX33" s="23"/>
      <c r="BY33" s="35"/>
      <c r="BZ33" s="35"/>
      <c r="CA33" s="35"/>
      <c r="CB33" s="35"/>
      <c r="CC33" s="35"/>
      <c r="CD33" s="35"/>
      <c r="CE33" s="35"/>
      <c r="CF33" s="23"/>
      <c r="CG33" s="23"/>
      <c r="CH33" s="23"/>
    </row>
    <row r="34" spans="1:86" ht="12.75">
      <c r="A34" s="23"/>
      <c r="B34" s="5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5"/>
      <c r="BR34" s="23"/>
      <c r="BS34" s="23"/>
      <c r="BT34" s="23"/>
      <c r="BU34" s="23"/>
      <c r="BV34" s="23"/>
      <c r="BW34" s="23"/>
      <c r="BX34" s="23"/>
      <c r="BY34" s="35"/>
      <c r="BZ34" s="35"/>
      <c r="CA34" s="35"/>
      <c r="CB34" s="35"/>
      <c r="CC34" s="35"/>
      <c r="CD34" s="35"/>
      <c r="CE34" s="35"/>
      <c r="CF34" s="23"/>
      <c r="CG34" s="23"/>
      <c r="CH34" s="23"/>
    </row>
    <row r="35" spans="1:86" ht="12.75">
      <c r="A35" s="23"/>
      <c r="B35" s="5"/>
      <c r="C35" s="183" t="str">
        <f>IF(Teilnehmerliste!CF11&lt;&gt;"",Teilnehmerliste!CF11,"")</f>
        <v>DLRG Muster e. V.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5"/>
      <c r="BR35" s="23"/>
      <c r="BS35" s="23"/>
      <c r="BT35" s="23"/>
      <c r="BU35" s="23"/>
      <c r="BV35" s="23"/>
      <c r="BW35" s="23"/>
      <c r="BX35" s="23"/>
      <c r="BY35" s="35"/>
      <c r="BZ35" s="35"/>
      <c r="CA35" s="35"/>
      <c r="CB35" s="35"/>
      <c r="CC35" s="35"/>
      <c r="CD35" s="35"/>
      <c r="CE35" s="35"/>
      <c r="CF35" s="23"/>
      <c r="CG35" s="23"/>
      <c r="CH35" s="23"/>
    </row>
    <row r="36" spans="1:86" ht="12.75">
      <c r="A36" s="23"/>
      <c r="B36" s="5"/>
      <c r="C36" s="189" t="str">
        <f>IF(Teilnehmerliste!CF13&lt;&gt;"",Teilnehmerliste!CF13,"")</f>
        <v>Muster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90" t="str">
        <f>IF(Teilnehmerliste!CF15&lt;&gt;"",Teilnehmerliste!CF15,"")</f>
        <v>00.00.0000</v>
      </c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5"/>
      <c r="BR36" s="23"/>
      <c r="BS36" s="23"/>
      <c r="BT36" s="23"/>
      <c r="BU36" s="23"/>
      <c r="BV36" s="23"/>
      <c r="BW36" s="23"/>
      <c r="BX36" s="23"/>
      <c r="BY36" s="35"/>
      <c r="BZ36" s="35"/>
      <c r="CA36" s="35"/>
      <c r="CB36" s="35"/>
      <c r="CC36" s="35"/>
      <c r="CD36" s="35"/>
      <c r="CE36" s="35"/>
      <c r="CF36" s="23"/>
      <c r="CG36" s="23"/>
      <c r="CH36" s="23"/>
    </row>
    <row r="37" spans="1:86" ht="12.75">
      <c r="A37" s="23"/>
      <c r="B37" s="5"/>
      <c r="C37" s="179" t="s">
        <v>42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5" t="s">
        <v>11</v>
      </c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86" t="s">
        <v>43</v>
      </c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5"/>
      <c r="BR37" s="23"/>
      <c r="BS37" s="23"/>
      <c r="BT37" s="23"/>
      <c r="BU37" s="23"/>
      <c r="BV37" s="23"/>
      <c r="BW37" s="23"/>
      <c r="BX37" s="23"/>
      <c r="BY37" s="35"/>
      <c r="BZ37" s="35"/>
      <c r="CA37" s="35"/>
      <c r="CB37" s="35"/>
      <c r="CC37" s="35"/>
      <c r="CD37" s="35"/>
      <c r="CE37" s="35"/>
      <c r="CF37" s="23"/>
      <c r="CG37" s="23"/>
      <c r="CH37" s="23"/>
    </row>
    <row r="38" spans="1:86" ht="6" customHeight="1">
      <c r="A38" s="23"/>
      <c r="B38" s="5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23"/>
      <c r="CG38" s="23"/>
      <c r="CH38" s="23"/>
    </row>
    <row r="39" spans="1:86" ht="15.75" customHeight="1">
      <c r="A39" s="23"/>
      <c r="B39" s="5"/>
      <c r="C39" s="187" t="s">
        <v>17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5"/>
      <c r="BR39" s="35"/>
      <c r="BS39" s="34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23"/>
      <c r="CG39" s="23"/>
      <c r="CH39" s="23"/>
    </row>
    <row r="40" spans="1:86" ht="10.5" customHeight="1">
      <c r="A40" s="23"/>
      <c r="B40" s="5"/>
      <c r="C40" s="172">
        <f>IF(Teilnehmerliste!BN15&lt;&gt;"",BT40,"")</f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5"/>
      <c r="BR40" s="35"/>
      <c r="BS40" s="34"/>
      <c r="BT40" s="35" t="str">
        <f>CONCATENATE("Kennziffer der ermächtigten Ausbildungsstelle gem. BGV/GUV-V A1 – ",Teilnehmerliste!CX15,".")</f>
        <v>Kennziffer der ermächtigten Ausbildungsstelle gem. BGV/GUV-V A1 – .</v>
      </c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23"/>
      <c r="CG40" s="23"/>
      <c r="CH40" s="23"/>
    </row>
    <row r="41" spans="1:86" ht="12.75">
      <c r="A41" s="23"/>
      <c r="B41" s="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23"/>
      <c r="CG41" s="23"/>
      <c r="CH41" s="23"/>
    </row>
    <row r="42" spans="2:86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23"/>
      <c r="CG42" s="23"/>
      <c r="CH42" s="23"/>
    </row>
    <row r="43" spans="70:86" ht="12.75"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</row>
    <row r="44" spans="70:86" ht="12.75"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</row>
    <row r="45" spans="70:86" ht="12.75"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</row>
    <row r="46" spans="70:86" ht="12.75"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</row>
    <row r="47" spans="70:86" ht="12.75"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</row>
    <row r="48" spans="70:86" ht="12.75"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</row>
  </sheetData>
  <sheetProtection password="C703" sheet="1" objects="1" scenarios="1" selectLockedCells="1"/>
  <mergeCells count="47">
    <mergeCell ref="C2:BP2"/>
    <mergeCell ref="C10:BP10"/>
    <mergeCell ref="C13:BP13"/>
    <mergeCell ref="C11:BP11"/>
    <mergeCell ref="C12:BP12"/>
    <mergeCell ref="C3:BP3"/>
    <mergeCell ref="C4:BP4"/>
    <mergeCell ref="C5:BP5"/>
    <mergeCell ref="C8:BP8"/>
    <mergeCell ref="C9:BP9"/>
    <mergeCell ref="C33:AH33"/>
    <mergeCell ref="AJ33:BP33"/>
    <mergeCell ref="C34:BP34"/>
    <mergeCell ref="C35:AG35"/>
    <mergeCell ref="AH35:AS35"/>
    <mergeCell ref="AT35:BP36"/>
    <mergeCell ref="C36:AG36"/>
    <mergeCell ref="AH36:AS36"/>
    <mergeCell ref="C40:BP40"/>
    <mergeCell ref="C41:BP41"/>
    <mergeCell ref="C37:AG37"/>
    <mergeCell ref="AH37:AS37"/>
    <mergeCell ref="AT37:BP37"/>
    <mergeCell ref="C38:BP38"/>
    <mergeCell ref="C39:BP39"/>
    <mergeCell ref="C30:BP30"/>
    <mergeCell ref="C31:AH31"/>
    <mergeCell ref="AJ31:BP31"/>
    <mergeCell ref="C32:AH32"/>
    <mergeCell ref="AJ32:BP32"/>
    <mergeCell ref="C29:AN29"/>
    <mergeCell ref="AO29:AP29"/>
    <mergeCell ref="AQ29:BC29"/>
    <mergeCell ref="BD29:BP29"/>
    <mergeCell ref="C28:AN28"/>
    <mergeCell ref="AO28:AP28"/>
    <mergeCell ref="AQ28:BC28"/>
    <mergeCell ref="BD28:BP28"/>
    <mergeCell ref="C6:BP7"/>
    <mergeCell ref="C27:BP27"/>
    <mergeCell ref="C17:BP17"/>
    <mergeCell ref="C18:BP18"/>
    <mergeCell ref="C19:BP19"/>
    <mergeCell ref="C20:BP26"/>
    <mergeCell ref="C14:BP14"/>
    <mergeCell ref="C15:BP15"/>
    <mergeCell ref="C16:BP16"/>
  </mergeCells>
  <printOptions/>
  <pageMargins left="0.9055118110236221" right="0.5118110236220472" top="0.5905511811023623" bottom="0.5905511811023623" header="0.5118110236220472" footer="0.5118110236220472"/>
  <pageSetup fitToHeight="1" fitToWidth="1" horizontalDpi="600" verticalDpi="600" orientation="portrait" paperSize="11" r:id="rId3"/>
  <legacyDrawing r:id="rId1"/>
  <picture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1">
    <tabColor indexed="12"/>
    <pageSetUpPr fitToPage="1"/>
  </sheetPr>
  <dimension ref="A1:CH48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11.421875" style="20" customWidth="1"/>
    <col min="2" max="2" width="2.7109375" style="20" customWidth="1"/>
    <col min="3" max="68" width="0.85546875" style="20" customWidth="1"/>
    <col min="69" max="69" width="2.7109375" style="20" customWidth="1"/>
    <col min="70" max="70" width="11.421875" style="20" customWidth="1"/>
    <col min="71" max="71" width="6.7109375" style="20" customWidth="1"/>
    <col min="72" max="72" width="7.8515625" style="20" customWidth="1"/>
    <col min="73" max="16384" width="11.421875" style="20" customWidth="1"/>
  </cols>
  <sheetData>
    <row r="1" spans="1:86" ht="12.75">
      <c r="A1" s="23"/>
      <c r="BR1" s="35"/>
      <c r="BS1" s="34" t="str">
        <f>IF(BS2&lt;&gt;"",BS2,"")&amp;IF(BS3&lt;&gt;"",BS3,"")</f>
        <v>TN 16</v>
      </c>
      <c r="BT1" s="34">
        <f>IF(BU1&lt;&gt;0,VLOOKUP(BU1,BS5:BT8,2,FALSE),"")</f>
        <v>1</v>
      </c>
      <c r="BU1" s="34">
        <f>BS5+BS6+BS7+BS8</f>
        <v>1</v>
      </c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23"/>
      <c r="CG1" s="23"/>
      <c r="CH1" s="23"/>
    </row>
    <row r="2" spans="1:86" ht="12.75">
      <c r="A2" s="23"/>
      <c r="B2" s="5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5"/>
      <c r="BR2" s="35"/>
      <c r="BS2" s="34" t="str">
        <f>IF(ISERROR(BT2),"",BT2)</f>
        <v>TN 16</v>
      </c>
      <c r="BT2" s="35" t="str">
        <f ca="1">MID(CELL("Dateiname",$A$1),FIND("]",CELL("Dateiname",$A$1))+1,31)</f>
        <v>TN 16</v>
      </c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23"/>
      <c r="CG2" s="23"/>
      <c r="CH2" s="23"/>
    </row>
    <row r="3" spans="1:86" ht="30">
      <c r="A3" s="23"/>
      <c r="B3" s="5"/>
      <c r="C3" s="191" t="str">
        <f>IF(BT1&lt;&gt;"",VLOOKUP(BT1,BV5:BW8,2,FALSE),"")</f>
        <v>Lehrgangsnachweis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5"/>
      <c r="BR3" s="35"/>
      <c r="BS3" s="34">
        <f>IF(ISERROR(BT3),"",BT3)</f>
      </c>
      <c r="BT3" s="35" t="e">
        <f ca="1">MID(CELL("Dateiname",A1),FIND("#",CELL("Dateiname",A1))+2,31)</f>
        <v>#VALUE!</v>
      </c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23"/>
      <c r="CG3" s="23"/>
      <c r="CH3" s="23"/>
    </row>
    <row r="4" spans="1:86" ht="12.75" customHeight="1">
      <c r="A4" s="23"/>
      <c r="B4" s="5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23"/>
      <c r="CG4" s="23"/>
      <c r="CH4" s="23"/>
    </row>
    <row r="5" spans="1:86" ht="20.25">
      <c r="A5" s="23"/>
      <c r="B5" s="5"/>
      <c r="C5" s="193" t="str">
        <f>IF(BT1&lt;&gt;"",VLOOKUP(BT1,BY5:BZ8,2,FALSE),"")</f>
        <v>Sanitätsausbildung A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5"/>
      <c r="BR5" s="35"/>
      <c r="BS5" s="34">
        <f>IF(Teilnehmerliste!C18&lt;&gt;"",BT5,0)</f>
        <v>1</v>
      </c>
      <c r="BT5" s="34">
        <v>1</v>
      </c>
      <c r="BU5" s="35"/>
      <c r="BV5" s="30">
        <v>1</v>
      </c>
      <c r="BW5" s="31" t="s">
        <v>56</v>
      </c>
      <c r="BX5" s="35"/>
      <c r="BY5" s="30">
        <v>1</v>
      </c>
      <c r="BZ5" s="32" t="s">
        <v>57</v>
      </c>
      <c r="CA5" s="35"/>
      <c r="CB5" s="30">
        <v>1</v>
      </c>
      <c r="CC5" s="32">
        <f>VLOOKUP(BS1,Teilnehmerliste!DI23:Teilnehmerliste!DM42,5,FALSE)</f>
      </c>
      <c r="CD5" s="35"/>
      <c r="CE5" s="35"/>
      <c r="CF5" s="23"/>
      <c r="CG5" s="23"/>
      <c r="CH5" s="23"/>
    </row>
    <row r="6" spans="1:86" ht="10.5" customHeight="1">
      <c r="A6" s="23"/>
      <c r="B6" s="5"/>
      <c r="C6" s="169" t="str">
        <f>IF(BT1&lt;&gt;"",VLOOKUP(BT1,BS12:BT15,2,FALSE),"")</f>
        <v>(Sanitätshelfer)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5"/>
      <c r="BR6" s="35"/>
      <c r="BS6" s="34">
        <f>IF(Teilnehmerliste!AD18&lt;&gt;"",BT6,0)</f>
        <v>0</v>
      </c>
      <c r="BT6" s="34">
        <v>2</v>
      </c>
      <c r="BU6" s="35"/>
      <c r="BV6" s="30">
        <v>2</v>
      </c>
      <c r="BW6" s="31" t="s">
        <v>56</v>
      </c>
      <c r="BX6" s="35"/>
      <c r="BY6" s="30">
        <v>2</v>
      </c>
      <c r="BZ6" s="32" t="s">
        <v>58</v>
      </c>
      <c r="CA6" s="35"/>
      <c r="CB6" s="30">
        <v>2</v>
      </c>
      <c r="CC6" s="32">
        <f>VLOOKUP(BS1,Teilnehmerliste!DI23:Teilnehmerliste!DM42,5,FALSE)</f>
      </c>
      <c r="CD6" s="35"/>
      <c r="CE6" s="35"/>
      <c r="CF6" s="23"/>
      <c r="CG6" s="23"/>
      <c r="CH6" s="23"/>
    </row>
    <row r="7" spans="1:86" ht="15" customHeight="1">
      <c r="A7" s="23"/>
      <c r="B7" s="5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5"/>
      <c r="BR7" s="35"/>
      <c r="BS7" s="34">
        <f>IF(Teilnehmerliste!BE18&lt;&gt;"",BT7,0)</f>
        <v>0</v>
      </c>
      <c r="BT7" s="34">
        <v>3</v>
      </c>
      <c r="BU7" s="35"/>
      <c r="BV7" s="30">
        <v>3</v>
      </c>
      <c r="BW7" s="31" t="s">
        <v>56</v>
      </c>
      <c r="BX7" s="35"/>
      <c r="BY7" s="30">
        <v>3</v>
      </c>
      <c r="BZ7" s="32" t="s">
        <v>59</v>
      </c>
      <c r="CA7" s="35"/>
      <c r="CB7" s="30">
        <v>3</v>
      </c>
      <c r="CC7" s="32">
        <f>VLOOKUP(BS1,Teilnehmerliste!DI23:Teilnehmerliste!DM42,5,FALSE)</f>
      </c>
      <c r="CD7" s="35"/>
      <c r="CE7" s="35"/>
      <c r="CF7" s="23"/>
      <c r="CG7" s="23"/>
      <c r="CH7" s="23"/>
    </row>
    <row r="8" spans="1:86" ht="12.75">
      <c r="A8" s="23"/>
      <c r="B8" s="5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5"/>
      <c r="BR8" s="35"/>
      <c r="BS8" s="34">
        <f>IF(Teilnehmerliste!CF18&lt;&gt;"",BT8,0)</f>
        <v>0</v>
      </c>
      <c r="BT8" s="34">
        <v>4</v>
      </c>
      <c r="BU8" s="35"/>
      <c r="BV8" s="30">
        <v>4</v>
      </c>
      <c r="BW8" s="31" t="s">
        <v>18</v>
      </c>
      <c r="BX8" s="35"/>
      <c r="BY8" s="30">
        <v>4</v>
      </c>
      <c r="BZ8" s="32" t="str">
        <f>CONCATENATE("Sanitätstraining ",Teilnehmerliste!DA18)</f>
        <v>Sanitätstraining </v>
      </c>
      <c r="CA8" s="35"/>
      <c r="CB8" s="30">
        <v>4</v>
      </c>
      <c r="CC8" s="31" t="s">
        <v>62</v>
      </c>
      <c r="CD8" s="35"/>
      <c r="CE8" s="35"/>
      <c r="CF8" s="23"/>
      <c r="CG8" s="23"/>
      <c r="CH8" s="23"/>
    </row>
    <row r="9" spans="1:86" ht="13.5" customHeight="1">
      <c r="A9" s="23"/>
      <c r="B9" s="5"/>
      <c r="C9" s="194">
        <f>IF(BT1&lt;&gt;"",VLOOKUP(BT1,CB5:CC8,2,FALSE),"")</f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23"/>
      <c r="CG9" s="23"/>
      <c r="CH9" s="23"/>
    </row>
    <row r="10" spans="1:86" ht="13.5" customHeight="1">
      <c r="A10" s="23"/>
      <c r="B10" s="5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5"/>
      <c r="BR10" s="35"/>
      <c r="BS10" s="34"/>
      <c r="BT10" s="34"/>
      <c r="BU10" s="35"/>
      <c r="BV10" s="30"/>
      <c r="BW10" s="31"/>
      <c r="BX10" s="35"/>
      <c r="BY10" s="30"/>
      <c r="BZ10" s="32"/>
      <c r="CA10" s="35"/>
      <c r="CB10" s="30"/>
      <c r="CC10" s="31"/>
      <c r="CD10" s="35"/>
      <c r="CE10" s="35"/>
      <c r="CF10" s="23"/>
      <c r="CG10" s="23"/>
      <c r="CH10" s="23"/>
    </row>
    <row r="11" spans="1:86" ht="18">
      <c r="A11" s="23"/>
      <c r="B11" s="5"/>
      <c r="C11" s="174">
        <f>VLOOKUP(BS1,Teilnehmerliste!DI23:DM42,2,FALSE)</f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23"/>
      <c r="CG11" s="23"/>
      <c r="CH11" s="23"/>
    </row>
    <row r="12" spans="1:86" ht="15">
      <c r="A12" s="23"/>
      <c r="B12" s="5"/>
      <c r="C12" s="172" t="s">
        <v>8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5"/>
      <c r="BR12" s="35"/>
      <c r="BS12" s="36">
        <v>1</v>
      </c>
      <c r="BT12" s="32" t="s">
        <v>60</v>
      </c>
      <c r="BU12" s="35"/>
      <c r="BV12" s="35"/>
      <c r="BW12" s="35"/>
      <c r="BX12" s="35"/>
      <c r="BY12" s="35"/>
      <c r="BZ12" s="35"/>
      <c r="CA12" s="35"/>
      <c r="CB12" s="34">
        <v>1</v>
      </c>
      <c r="CC12" s="35" t="s">
        <v>13</v>
      </c>
      <c r="CD12" s="35"/>
      <c r="CE12" s="35"/>
      <c r="CF12" s="23"/>
      <c r="CG12" s="23"/>
      <c r="CH12" s="23"/>
    </row>
    <row r="13" spans="1:86" ht="12.75">
      <c r="A13" s="23"/>
      <c r="B13" s="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5"/>
      <c r="BR13" s="35"/>
      <c r="BS13" s="30">
        <v>2</v>
      </c>
      <c r="BT13" s="32" t="s">
        <v>61</v>
      </c>
      <c r="BU13" s="35"/>
      <c r="BV13" s="35"/>
      <c r="BW13" s="35"/>
      <c r="BX13" s="35"/>
      <c r="BY13" s="35"/>
      <c r="BZ13" s="35"/>
      <c r="CA13" s="35"/>
      <c r="CB13" s="34">
        <v>2</v>
      </c>
      <c r="CC13" s="35" t="s">
        <v>13</v>
      </c>
      <c r="CD13" s="35"/>
      <c r="CE13" s="35"/>
      <c r="CF13" s="23"/>
      <c r="CG13" s="23"/>
      <c r="CH13" s="23"/>
    </row>
    <row r="14" spans="1:86" ht="18">
      <c r="A14" s="23"/>
      <c r="B14" s="5"/>
      <c r="C14" s="174">
        <f>VLOOKUP(BS1,Teilnehmerliste!DI23:DM42,3,FALSE)</f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5"/>
      <c r="BR14" s="35"/>
      <c r="BS14" s="30">
        <v>3</v>
      </c>
      <c r="BT14" s="32" t="s">
        <v>86</v>
      </c>
      <c r="BU14" s="35"/>
      <c r="BV14" s="35"/>
      <c r="BW14" s="35"/>
      <c r="BX14" s="35"/>
      <c r="BY14" s="35"/>
      <c r="BZ14" s="35"/>
      <c r="CA14" s="35"/>
      <c r="CB14" s="34">
        <v>3</v>
      </c>
      <c r="CC14" s="35" t="s">
        <v>13</v>
      </c>
      <c r="CD14" s="35"/>
      <c r="CE14" s="35"/>
      <c r="CF14" s="23"/>
      <c r="CG14" s="23"/>
      <c r="CH14" s="23"/>
    </row>
    <row r="15" spans="1:86" ht="12.75">
      <c r="A15" s="23"/>
      <c r="B15" s="5"/>
      <c r="C15" s="175" t="s">
        <v>9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5"/>
      <c r="BR15" s="35"/>
      <c r="BS15" s="30">
        <v>4</v>
      </c>
      <c r="BT15" s="42" t="e">
        <f>CONCATENATE("Die Fortbildung ist gültig bis ",TEXT(Teilnehmerliste!AU15,"TT.MM.JJJJ"))</f>
        <v>#VALUE!</v>
      </c>
      <c r="BU15" s="35"/>
      <c r="BV15" s="35"/>
      <c r="BW15" s="35"/>
      <c r="BX15" s="35"/>
      <c r="BY15" s="35"/>
      <c r="BZ15" s="35"/>
      <c r="CA15" s="35"/>
      <c r="CB15" s="34">
        <v>4</v>
      </c>
      <c r="CC15" s="35" t="s">
        <v>44</v>
      </c>
      <c r="CD15" s="35"/>
      <c r="CE15" s="35"/>
      <c r="CF15" s="23"/>
      <c r="CG15" s="23"/>
      <c r="CH15" s="23"/>
    </row>
    <row r="16" spans="1:86" ht="12.75">
      <c r="A16" s="23"/>
      <c r="B16" s="5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23"/>
      <c r="CG16" s="23"/>
      <c r="CH16" s="23"/>
    </row>
    <row r="17" spans="1:86" ht="18">
      <c r="A17" s="23"/>
      <c r="B17" s="5"/>
      <c r="C17" s="171">
        <f>VLOOKUP(BS1,Teilnehmerliste!DI23:DM42,4,FALSE)</f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23"/>
      <c r="CG17" s="23"/>
      <c r="CH17" s="23"/>
    </row>
    <row r="18" spans="1:86" ht="12.75">
      <c r="A18" s="23"/>
      <c r="B18" s="5"/>
      <c r="C18" s="172" t="s">
        <v>10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5"/>
      <c r="BR18" s="35"/>
      <c r="BS18" s="30"/>
      <c r="BT18" s="32"/>
      <c r="BU18" s="35"/>
      <c r="BV18" s="30"/>
      <c r="BW18" s="31"/>
      <c r="BX18" s="35"/>
      <c r="BY18" s="34"/>
      <c r="BZ18" s="35"/>
      <c r="CA18" s="35"/>
      <c r="CB18" s="35"/>
      <c r="CC18" s="35"/>
      <c r="CD18" s="35"/>
      <c r="CE18" s="35"/>
      <c r="CF18" s="23"/>
      <c r="CG18" s="23"/>
      <c r="CH18" s="23"/>
    </row>
    <row r="19" spans="1:86" ht="12.75">
      <c r="A19" s="23"/>
      <c r="B19" s="5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5"/>
      <c r="BR19" s="35"/>
      <c r="BS19" s="30"/>
      <c r="BT19" s="32"/>
      <c r="BU19" s="35"/>
      <c r="BV19" s="30"/>
      <c r="BW19" s="31"/>
      <c r="BX19" s="35"/>
      <c r="BY19" s="34"/>
      <c r="BZ19" s="35"/>
      <c r="CA19" s="35"/>
      <c r="CB19" s="35"/>
      <c r="CC19" s="35"/>
      <c r="CD19" s="35"/>
      <c r="CE19" s="35"/>
      <c r="CF19" s="23"/>
      <c r="CG19" s="23"/>
      <c r="CH19" s="23"/>
    </row>
    <row r="20" spans="1:86" ht="12.75" customHeight="1">
      <c r="A20" s="23"/>
      <c r="B20" s="5"/>
      <c r="C20" s="173" t="str">
        <f>IF(BT1&lt;&gt;"",VLOOKUP(BT1,Teilnehmerliste!DL49:DM52,2,FALSE),"")</f>
        <v>hat die Sanitätsausbildung A mit 
mindestens 24 Unterrichtseinheiten (UE)
am 00.00.0000 erfolgreich abgeschlossen.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5"/>
      <c r="BR20" s="35"/>
      <c r="BS20" s="30"/>
      <c r="BT20" s="32"/>
      <c r="BU20" s="35"/>
      <c r="BV20" s="30"/>
      <c r="BW20" s="31"/>
      <c r="BX20" s="35"/>
      <c r="BY20" s="34"/>
      <c r="BZ20" s="35"/>
      <c r="CA20" s="35"/>
      <c r="CB20" s="35"/>
      <c r="CC20" s="35"/>
      <c r="CD20" s="35"/>
      <c r="CE20" s="35"/>
      <c r="CF20" s="23"/>
      <c r="CG20" s="23"/>
      <c r="CH20" s="23"/>
    </row>
    <row r="21" spans="1:86" ht="12.75" customHeight="1">
      <c r="A21" s="23"/>
      <c r="B21" s="5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5"/>
      <c r="BR21" s="35"/>
      <c r="BS21" s="30"/>
      <c r="BT21" s="32"/>
      <c r="BU21" s="35"/>
      <c r="BV21" s="30"/>
      <c r="BW21" s="31"/>
      <c r="BX21" s="35"/>
      <c r="BY21" s="34"/>
      <c r="BZ21" s="35"/>
      <c r="CA21" s="35"/>
      <c r="CB21" s="35"/>
      <c r="CC21" s="35"/>
      <c r="CD21" s="35"/>
      <c r="CE21" s="35"/>
      <c r="CF21" s="23"/>
      <c r="CG21" s="23"/>
      <c r="CH21" s="23"/>
    </row>
    <row r="22" spans="1:86" ht="12.75" customHeight="1">
      <c r="A22" s="23"/>
      <c r="B22" s="5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5"/>
      <c r="BR22" s="35"/>
      <c r="BS22" s="34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23"/>
      <c r="CG22" s="23"/>
      <c r="CH22" s="23"/>
    </row>
    <row r="23" spans="1:86" ht="12.75" customHeight="1">
      <c r="A23" s="23"/>
      <c r="B23" s="5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5"/>
      <c r="BR23" s="23"/>
      <c r="BS23" s="23"/>
      <c r="BT23" s="23"/>
      <c r="BU23" s="23"/>
      <c r="BV23" s="23"/>
      <c r="BW23" s="23"/>
      <c r="BX23" s="23"/>
      <c r="BY23" s="35"/>
      <c r="BZ23" s="35"/>
      <c r="CA23" s="35"/>
      <c r="CB23" s="35"/>
      <c r="CC23" s="35"/>
      <c r="CD23" s="35"/>
      <c r="CE23" s="35"/>
      <c r="CF23" s="23"/>
      <c r="CG23" s="23"/>
      <c r="CH23" s="23"/>
    </row>
    <row r="24" spans="1:86" ht="12.75" customHeight="1">
      <c r="A24" s="23"/>
      <c r="B24" s="5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5"/>
      <c r="BR24" s="23"/>
      <c r="BS24" s="23"/>
      <c r="BT24" s="23"/>
      <c r="BU24" s="23"/>
      <c r="BV24" s="23"/>
      <c r="BW24" s="23"/>
      <c r="BX24" s="23"/>
      <c r="BY24" s="35"/>
      <c r="BZ24" s="35"/>
      <c r="CA24" s="35"/>
      <c r="CB24" s="35"/>
      <c r="CC24" s="35"/>
      <c r="CD24" s="35"/>
      <c r="CE24" s="35"/>
      <c r="CF24" s="23"/>
      <c r="CG24" s="23"/>
      <c r="CH24" s="23"/>
    </row>
    <row r="25" spans="1:86" ht="12.75" customHeight="1">
      <c r="A25" s="23"/>
      <c r="B25" s="5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5"/>
      <c r="BR25" s="23"/>
      <c r="BS25" s="23"/>
      <c r="BT25" s="23"/>
      <c r="BU25" s="23"/>
      <c r="BV25" s="23"/>
      <c r="BW25" s="23"/>
      <c r="BX25" s="23"/>
      <c r="BY25" s="35"/>
      <c r="BZ25" s="35"/>
      <c r="CA25" s="35"/>
      <c r="CB25" s="35"/>
      <c r="CC25" s="35"/>
      <c r="CD25" s="35"/>
      <c r="CE25" s="35"/>
      <c r="CF25" s="23"/>
      <c r="CG25" s="23"/>
      <c r="CH25" s="23"/>
    </row>
    <row r="26" spans="1:86" ht="12.75">
      <c r="A26" s="23"/>
      <c r="B26" s="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5"/>
      <c r="BR26" s="23"/>
      <c r="BS26" s="23"/>
      <c r="BT26" s="23"/>
      <c r="BU26" s="23"/>
      <c r="BV26" s="23"/>
      <c r="BW26" s="23"/>
      <c r="BX26" s="23"/>
      <c r="BY26" s="35"/>
      <c r="BZ26" s="35"/>
      <c r="CA26" s="35"/>
      <c r="CB26" s="35"/>
      <c r="CC26" s="35"/>
      <c r="CD26" s="35"/>
      <c r="CE26" s="35"/>
      <c r="CF26" s="23"/>
      <c r="CG26" s="23"/>
      <c r="CH26" s="23"/>
    </row>
    <row r="27" spans="1:86" ht="12.75">
      <c r="A27" s="23"/>
      <c r="B27" s="5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1"/>
      <c r="BR27" s="23"/>
      <c r="BS27" s="23"/>
      <c r="BT27" s="23"/>
      <c r="BU27" s="23"/>
      <c r="BV27" s="23"/>
      <c r="BW27" s="23"/>
      <c r="BX27" s="23"/>
      <c r="BY27" s="35"/>
      <c r="BZ27" s="35"/>
      <c r="CA27" s="35"/>
      <c r="CB27" s="35"/>
      <c r="CC27" s="35"/>
      <c r="CD27" s="35"/>
      <c r="CE27" s="35"/>
      <c r="CF27" s="23"/>
      <c r="CG27" s="23"/>
      <c r="CH27" s="23"/>
    </row>
    <row r="28" spans="1:86" ht="12.75">
      <c r="A28" s="23"/>
      <c r="B28" s="5"/>
      <c r="C28" s="176" t="str">
        <f>IF(Teilnehmerliste!C15&lt;&gt;"",Teilnehmerliste!C15&amp;" "&amp;Teilnehmerliste!L15,"")</f>
        <v>00000 Muster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09"/>
      <c r="AP28" s="109"/>
      <c r="AQ28" s="177" t="str">
        <f>IF(Teilnehmerliste!C13&lt;&gt;"",Teilnehmerliste!C13,"")</f>
        <v>00.00.0000</v>
      </c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8" t="str">
        <f>IF(Teilnehmerliste!V13&lt;&gt;"",Teilnehmerliste!V13,"")</f>
        <v>00.00.0000</v>
      </c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2"/>
      <c r="BR28" s="23"/>
      <c r="BS28" s="23"/>
      <c r="BT28" s="23"/>
      <c r="BU28" s="23"/>
      <c r="BV28" s="23"/>
      <c r="BW28" s="23"/>
      <c r="BX28" s="23"/>
      <c r="BY28" s="35"/>
      <c r="BZ28" s="35"/>
      <c r="CA28" s="35"/>
      <c r="CB28" s="35"/>
      <c r="CC28" s="35"/>
      <c r="CD28" s="35"/>
      <c r="CE28" s="35"/>
      <c r="CF28" s="23"/>
      <c r="CG28" s="23"/>
      <c r="CH28" s="23"/>
    </row>
    <row r="29" spans="1:86" ht="12.75">
      <c r="A29" s="23"/>
      <c r="B29" s="5"/>
      <c r="C29" s="179" t="str">
        <f>IF(BT1&lt;&gt;"",VLOOKUP(BT1,CB12:CC15,2,FALSE),"")</f>
        <v>Lehrgangsort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5"/>
      <c r="AP29" s="175"/>
      <c r="AQ29" s="175" t="s">
        <v>14</v>
      </c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 t="s">
        <v>15</v>
      </c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2"/>
      <c r="BR29" s="23"/>
      <c r="BS29" s="23"/>
      <c r="BT29" s="23"/>
      <c r="BU29" s="23"/>
      <c r="BV29" s="23"/>
      <c r="BW29" s="23"/>
      <c r="BX29" s="23"/>
      <c r="BY29" s="35"/>
      <c r="BZ29" s="35"/>
      <c r="CA29" s="35"/>
      <c r="CB29" s="35"/>
      <c r="CC29" s="35"/>
      <c r="CD29" s="35"/>
      <c r="CE29" s="35"/>
      <c r="CF29" s="23"/>
      <c r="CG29" s="23"/>
      <c r="CH29" s="23"/>
    </row>
    <row r="30" spans="1:86" ht="12.75">
      <c r="A30" s="23"/>
      <c r="B30" s="5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0"/>
      <c r="BR30" s="23"/>
      <c r="BS30" s="23"/>
      <c r="BT30" s="23"/>
      <c r="BU30" s="23"/>
      <c r="BV30" s="23"/>
      <c r="BW30" s="23"/>
      <c r="BX30" s="23"/>
      <c r="BY30" s="35"/>
      <c r="BZ30" s="35"/>
      <c r="CA30" s="35"/>
      <c r="CB30" s="35"/>
      <c r="CC30" s="35"/>
      <c r="CD30" s="35"/>
      <c r="CE30" s="35"/>
      <c r="CF30" s="23"/>
      <c r="CG30" s="23"/>
      <c r="CH30" s="23"/>
    </row>
    <row r="31" spans="1:86" ht="12.75">
      <c r="A31" s="23"/>
      <c r="B31" s="5"/>
      <c r="C31" s="181" t="str">
        <f>IF(Teilnehmerliste!AN9&lt;&gt;"",Teilnehmerliste!AN9,"")</f>
        <v>Max Mustermann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8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2"/>
      <c r="BR31" s="23"/>
      <c r="BS31" s="23"/>
      <c r="BT31" s="23"/>
      <c r="BU31" s="23"/>
      <c r="BV31" s="23"/>
      <c r="BW31" s="23"/>
      <c r="BX31" s="23"/>
      <c r="BY31" s="35"/>
      <c r="BZ31" s="35"/>
      <c r="CA31" s="35"/>
      <c r="CB31" s="35"/>
      <c r="CC31" s="35"/>
      <c r="CD31" s="35"/>
      <c r="CE31" s="35"/>
      <c r="CF31" s="23"/>
      <c r="CG31" s="23"/>
      <c r="CH31" s="23"/>
    </row>
    <row r="32" spans="1:86" ht="12.75">
      <c r="A32" s="23"/>
      <c r="B32" s="5"/>
      <c r="C32" s="183" t="str">
        <f>IF(Teilnehmerliste!DI3&lt;&gt;"",Teilnehmerliste!DI3,"")</f>
        <v>00 00 000 / 000 / 000 / 00</v>
      </c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9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2"/>
      <c r="BR32" s="23"/>
      <c r="BS32" s="23"/>
      <c r="BT32" s="23"/>
      <c r="BU32" s="23"/>
      <c r="BV32" s="23"/>
      <c r="BW32" s="23"/>
      <c r="BX32" s="23"/>
      <c r="BY32" s="35"/>
      <c r="BZ32" s="35"/>
      <c r="CA32" s="35"/>
      <c r="CB32" s="35"/>
      <c r="CC32" s="35"/>
      <c r="CD32" s="35"/>
      <c r="CE32" s="35"/>
      <c r="CF32" s="23"/>
      <c r="CG32" s="23"/>
      <c r="CH32" s="23"/>
    </row>
    <row r="33" spans="1:86" ht="12.75">
      <c r="A33" s="23"/>
      <c r="B33" s="5"/>
      <c r="C33" s="179" t="s">
        <v>41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7"/>
      <c r="AJ33" s="186" t="s">
        <v>16</v>
      </c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5"/>
      <c r="BR33" s="23"/>
      <c r="BS33" s="23"/>
      <c r="BT33" s="23"/>
      <c r="BU33" s="23"/>
      <c r="BV33" s="23"/>
      <c r="BW33" s="23"/>
      <c r="BX33" s="23"/>
      <c r="BY33" s="35"/>
      <c r="BZ33" s="35"/>
      <c r="CA33" s="35"/>
      <c r="CB33" s="35"/>
      <c r="CC33" s="35"/>
      <c r="CD33" s="35"/>
      <c r="CE33" s="35"/>
      <c r="CF33" s="23"/>
      <c r="CG33" s="23"/>
      <c r="CH33" s="23"/>
    </row>
    <row r="34" spans="1:86" ht="12.75">
      <c r="A34" s="23"/>
      <c r="B34" s="5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5"/>
      <c r="BR34" s="23"/>
      <c r="BS34" s="23"/>
      <c r="BT34" s="23"/>
      <c r="BU34" s="23"/>
      <c r="BV34" s="23"/>
      <c r="BW34" s="23"/>
      <c r="BX34" s="23"/>
      <c r="BY34" s="35"/>
      <c r="BZ34" s="35"/>
      <c r="CA34" s="35"/>
      <c r="CB34" s="35"/>
      <c r="CC34" s="35"/>
      <c r="CD34" s="35"/>
      <c r="CE34" s="35"/>
      <c r="CF34" s="23"/>
      <c r="CG34" s="23"/>
      <c r="CH34" s="23"/>
    </row>
    <row r="35" spans="1:86" ht="12.75">
      <c r="A35" s="23"/>
      <c r="B35" s="5"/>
      <c r="C35" s="183" t="str">
        <f>IF(Teilnehmerliste!CF11&lt;&gt;"",Teilnehmerliste!CF11,"")</f>
        <v>DLRG Muster e. V.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5"/>
      <c r="BR35" s="23"/>
      <c r="BS35" s="23"/>
      <c r="BT35" s="23"/>
      <c r="BU35" s="23"/>
      <c r="BV35" s="23"/>
      <c r="BW35" s="23"/>
      <c r="BX35" s="23"/>
      <c r="BY35" s="35"/>
      <c r="BZ35" s="35"/>
      <c r="CA35" s="35"/>
      <c r="CB35" s="35"/>
      <c r="CC35" s="35"/>
      <c r="CD35" s="35"/>
      <c r="CE35" s="35"/>
      <c r="CF35" s="23"/>
      <c r="CG35" s="23"/>
      <c r="CH35" s="23"/>
    </row>
    <row r="36" spans="1:86" ht="12.75">
      <c r="A36" s="23"/>
      <c r="B36" s="5"/>
      <c r="C36" s="189" t="str">
        <f>IF(Teilnehmerliste!CF13&lt;&gt;"",Teilnehmerliste!CF13,"")</f>
        <v>Muster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90" t="str">
        <f>IF(Teilnehmerliste!CF15&lt;&gt;"",Teilnehmerliste!CF15,"")</f>
        <v>00.00.0000</v>
      </c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5"/>
      <c r="BR36" s="23"/>
      <c r="BS36" s="23"/>
      <c r="BT36" s="23"/>
      <c r="BU36" s="23"/>
      <c r="BV36" s="23"/>
      <c r="BW36" s="23"/>
      <c r="BX36" s="23"/>
      <c r="BY36" s="35"/>
      <c r="BZ36" s="35"/>
      <c r="CA36" s="35"/>
      <c r="CB36" s="35"/>
      <c r="CC36" s="35"/>
      <c r="CD36" s="35"/>
      <c r="CE36" s="35"/>
      <c r="CF36" s="23"/>
      <c r="CG36" s="23"/>
      <c r="CH36" s="23"/>
    </row>
    <row r="37" spans="1:86" ht="12.75">
      <c r="A37" s="23"/>
      <c r="B37" s="5"/>
      <c r="C37" s="179" t="s">
        <v>42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5" t="s">
        <v>11</v>
      </c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86" t="s">
        <v>43</v>
      </c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5"/>
      <c r="BR37" s="23"/>
      <c r="BS37" s="23"/>
      <c r="BT37" s="23"/>
      <c r="BU37" s="23"/>
      <c r="BV37" s="23"/>
      <c r="BW37" s="23"/>
      <c r="BX37" s="23"/>
      <c r="BY37" s="35"/>
      <c r="BZ37" s="35"/>
      <c r="CA37" s="35"/>
      <c r="CB37" s="35"/>
      <c r="CC37" s="35"/>
      <c r="CD37" s="35"/>
      <c r="CE37" s="35"/>
      <c r="CF37" s="23"/>
      <c r="CG37" s="23"/>
      <c r="CH37" s="23"/>
    </row>
    <row r="38" spans="1:86" ht="6" customHeight="1">
      <c r="A38" s="23"/>
      <c r="B38" s="5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23"/>
      <c r="CG38" s="23"/>
      <c r="CH38" s="23"/>
    </row>
    <row r="39" spans="1:86" ht="15.75" customHeight="1">
      <c r="A39" s="23"/>
      <c r="B39" s="5"/>
      <c r="C39" s="187" t="s">
        <v>17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5"/>
      <c r="BR39" s="35"/>
      <c r="BS39" s="34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23"/>
      <c r="CG39" s="23"/>
      <c r="CH39" s="23"/>
    </row>
    <row r="40" spans="1:86" ht="10.5" customHeight="1">
      <c r="A40" s="23"/>
      <c r="B40" s="5"/>
      <c r="C40" s="172">
        <f>IF(Teilnehmerliste!BN15&lt;&gt;"",BT40,"")</f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5"/>
      <c r="BR40" s="35"/>
      <c r="BS40" s="34"/>
      <c r="BT40" s="35" t="str">
        <f>CONCATENATE("Kennziffer der ermächtigten Ausbildungsstelle gem. BGV/GUV-V A1 – ",Teilnehmerliste!CX15,".")</f>
        <v>Kennziffer der ermächtigten Ausbildungsstelle gem. BGV/GUV-V A1 – .</v>
      </c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23"/>
      <c r="CG40" s="23"/>
      <c r="CH40" s="23"/>
    </row>
    <row r="41" spans="1:86" ht="12.75">
      <c r="A41" s="23"/>
      <c r="B41" s="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23"/>
      <c r="CG41" s="23"/>
      <c r="CH41" s="23"/>
    </row>
    <row r="42" spans="2:86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23"/>
      <c r="CG42" s="23"/>
      <c r="CH42" s="23"/>
    </row>
    <row r="43" spans="70:86" ht="12.75"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</row>
    <row r="44" spans="70:86" ht="12.75"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</row>
    <row r="45" spans="70:86" ht="12.75"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</row>
    <row r="46" spans="70:86" ht="12.75"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</row>
    <row r="47" spans="70:86" ht="12.75"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</row>
    <row r="48" spans="70:86" ht="12.75"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</row>
  </sheetData>
  <sheetProtection password="C703" sheet="1" objects="1" scenarios="1" selectLockedCells="1"/>
  <mergeCells count="47">
    <mergeCell ref="C6:BP7"/>
    <mergeCell ref="C27:BP27"/>
    <mergeCell ref="C17:BP17"/>
    <mergeCell ref="C18:BP18"/>
    <mergeCell ref="C19:BP19"/>
    <mergeCell ref="C20:BP26"/>
    <mergeCell ref="C14:BP14"/>
    <mergeCell ref="C15:BP15"/>
    <mergeCell ref="C16:BP16"/>
    <mergeCell ref="C28:AN28"/>
    <mergeCell ref="AO28:AP28"/>
    <mergeCell ref="AQ28:BC28"/>
    <mergeCell ref="BD28:BP28"/>
    <mergeCell ref="C29:AN29"/>
    <mergeCell ref="AO29:AP29"/>
    <mergeCell ref="AQ29:BC29"/>
    <mergeCell ref="BD29:BP29"/>
    <mergeCell ref="C30:BP30"/>
    <mergeCell ref="C31:AH31"/>
    <mergeCell ref="AJ31:BP31"/>
    <mergeCell ref="C32:AH32"/>
    <mergeCell ref="AJ32:BP32"/>
    <mergeCell ref="C40:BP40"/>
    <mergeCell ref="C41:BP41"/>
    <mergeCell ref="C37:AG37"/>
    <mergeCell ref="AH37:AS37"/>
    <mergeCell ref="AT37:BP37"/>
    <mergeCell ref="C38:BP38"/>
    <mergeCell ref="C39:BP39"/>
    <mergeCell ref="C33:AH33"/>
    <mergeCell ref="AJ33:BP33"/>
    <mergeCell ref="C34:BP34"/>
    <mergeCell ref="C35:AG35"/>
    <mergeCell ref="AH35:AS35"/>
    <mergeCell ref="AT35:BP36"/>
    <mergeCell ref="C36:AG36"/>
    <mergeCell ref="AH36:AS36"/>
    <mergeCell ref="C2:BP2"/>
    <mergeCell ref="C10:BP10"/>
    <mergeCell ref="C13:BP13"/>
    <mergeCell ref="C11:BP11"/>
    <mergeCell ref="C12:BP12"/>
    <mergeCell ref="C3:BP3"/>
    <mergeCell ref="C4:BP4"/>
    <mergeCell ref="C5:BP5"/>
    <mergeCell ref="C8:BP8"/>
    <mergeCell ref="C9:BP9"/>
  </mergeCells>
  <printOptions/>
  <pageMargins left="0.9055118110236221" right="0.5118110236220472" top="0.5905511811023623" bottom="0.5905511811023623" header="0.5118110236220472" footer="0.5118110236220472"/>
  <pageSetup fitToHeight="1" fitToWidth="1" horizontalDpi="600" verticalDpi="600" orientation="portrait" paperSize="11" r:id="rId3"/>
  <legacyDrawing r:id="rId1"/>
  <picture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2">
    <tabColor indexed="12"/>
    <pageSetUpPr fitToPage="1"/>
  </sheetPr>
  <dimension ref="A1:CH48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11.421875" style="20" customWidth="1"/>
    <col min="2" max="2" width="2.7109375" style="20" customWidth="1"/>
    <col min="3" max="68" width="0.85546875" style="20" customWidth="1"/>
    <col min="69" max="69" width="2.7109375" style="20" customWidth="1"/>
    <col min="70" max="70" width="11.421875" style="20" customWidth="1"/>
    <col min="71" max="71" width="6.7109375" style="20" customWidth="1"/>
    <col min="72" max="72" width="7.8515625" style="20" customWidth="1"/>
    <col min="73" max="16384" width="11.421875" style="20" customWidth="1"/>
  </cols>
  <sheetData>
    <row r="1" spans="1:86" ht="12.75">
      <c r="A1" s="23"/>
      <c r="BR1" s="35"/>
      <c r="BS1" s="34" t="str">
        <f>IF(BS2&lt;&gt;"",BS2,"")&amp;IF(BS3&lt;&gt;"",BS3,"")</f>
        <v>TN 17</v>
      </c>
      <c r="BT1" s="34">
        <f>IF(BU1&lt;&gt;0,VLOOKUP(BU1,BS5:BT8,2,FALSE),"")</f>
        <v>1</v>
      </c>
      <c r="BU1" s="34">
        <f>BS5+BS6+BS7+BS8</f>
        <v>1</v>
      </c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23"/>
      <c r="CG1" s="23"/>
      <c r="CH1" s="23"/>
    </row>
    <row r="2" spans="1:86" ht="12.75">
      <c r="A2" s="23"/>
      <c r="B2" s="5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5"/>
      <c r="BR2" s="35"/>
      <c r="BS2" s="34" t="str">
        <f>IF(ISERROR(BT2),"",BT2)</f>
        <v>TN 17</v>
      </c>
      <c r="BT2" s="35" t="str">
        <f ca="1">MID(CELL("Dateiname",$A$1),FIND("]",CELL("Dateiname",$A$1))+1,31)</f>
        <v>TN 17</v>
      </c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23"/>
      <c r="CG2" s="23"/>
      <c r="CH2" s="23"/>
    </row>
    <row r="3" spans="1:86" ht="30">
      <c r="A3" s="23"/>
      <c r="B3" s="5"/>
      <c r="C3" s="191" t="str">
        <f>IF(BT1&lt;&gt;"",VLOOKUP(BT1,BV5:BW8,2,FALSE),"")</f>
        <v>Lehrgangsnachweis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5"/>
      <c r="BR3" s="35"/>
      <c r="BS3" s="34">
        <f>IF(ISERROR(BT3),"",BT3)</f>
      </c>
      <c r="BT3" s="35" t="e">
        <f ca="1">MID(CELL("Dateiname",A1),FIND("#",CELL("Dateiname",A1))+2,31)</f>
        <v>#VALUE!</v>
      </c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23"/>
      <c r="CG3" s="23"/>
      <c r="CH3" s="23"/>
    </row>
    <row r="4" spans="1:86" ht="12.75" customHeight="1">
      <c r="A4" s="23"/>
      <c r="B4" s="5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23"/>
      <c r="CG4" s="23"/>
      <c r="CH4" s="23"/>
    </row>
    <row r="5" spans="1:86" ht="20.25">
      <c r="A5" s="23"/>
      <c r="B5" s="5"/>
      <c r="C5" s="193" t="str">
        <f>IF(BT1&lt;&gt;"",VLOOKUP(BT1,BY5:BZ8,2,FALSE),"")</f>
        <v>Sanitätsausbildung A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5"/>
      <c r="BR5" s="35"/>
      <c r="BS5" s="34">
        <f>IF(Teilnehmerliste!C18&lt;&gt;"",BT5,0)</f>
        <v>1</v>
      </c>
      <c r="BT5" s="34">
        <v>1</v>
      </c>
      <c r="BU5" s="35"/>
      <c r="BV5" s="30">
        <v>1</v>
      </c>
      <c r="BW5" s="31" t="s">
        <v>56</v>
      </c>
      <c r="BX5" s="35"/>
      <c r="BY5" s="30">
        <v>1</v>
      </c>
      <c r="BZ5" s="32" t="s">
        <v>57</v>
      </c>
      <c r="CA5" s="35"/>
      <c r="CB5" s="30">
        <v>1</v>
      </c>
      <c r="CC5" s="32">
        <f>VLOOKUP(BS1,Teilnehmerliste!DI23:Teilnehmerliste!DM42,5,FALSE)</f>
      </c>
      <c r="CD5" s="35"/>
      <c r="CE5" s="35"/>
      <c r="CF5" s="23"/>
      <c r="CG5" s="23"/>
      <c r="CH5" s="23"/>
    </row>
    <row r="6" spans="1:86" ht="10.5" customHeight="1">
      <c r="A6" s="23"/>
      <c r="B6" s="5"/>
      <c r="C6" s="169" t="str">
        <f>IF(BT1&lt;&gt;"",VLOOKUP(BT1,BS12:BT15,2,FALSE),"")</f>
        <v>(Sanitätshelfer)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5"/>
      <c r="BR6" s="35"/>
      <c r="BS6" s="34">
        <f>IF(Teilnehmerliste!AD18&lt;&gt;"",BT6,0)</f>
        <v>0</v>
      </c>
      <c r="BT6" s="34">
        <v>2</v>
      </c>
      <c r="BU6" s="35"/>
      <c r="BV6" s="30">
        <v>2</v>
      </c>
      <c r="BW6" s="31" t="s">
        <v>56</v>
      </c>
      <c r="BX6" s="35"/>
      <c r="BY6" s="30">
        <v>2</v>
      </c>
      <c r="BZ6" s="32" t="s">
        <v>58</v>
      </c>
      <c r="CA6" s="35"/>
      <c r="CB6" s="30">
        <v>2</v>
      </c>
      <c r="CC6" s="32">
        <f>VLOOKUP(BS1,Teilnehmerliste!DI23:Teilnehmerliste!DM42,5,FALSE)</f>
      </c>
      <c r="CD6" s="35"/>
      <c r="CE6" s="35"/>
      <c r="CF6" s="23"/>
      <c r="CG6" s="23"/>
      <c r="CH6" s="23"/>
    </row>
    <row r="7" spans="1:86" ht="15" customHeight="1">
      <c r="A7" s="23"/>
      <c r="B7" s="5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5"/>
      <c r="BR7" s="35"/>
      <c r="BS7" s="34">
        <f>IF(Teilnehmerliste!BE18&lt;&gt;"",BT7,0)</f>
        <v>0</v>
      </c>
      <c r="BT7" s="34">
        <v>3</v>
      </c>
      <c r="BU7" s="35"/>
      <c r="BV7" s="30">
        <v>3</v>
      </c>
      <c r="BW7" s="31" t="s">
        <v>56</v>
      </c>
      <c r="BX7" s="35"/>
      <c r="BY7" s="30">
        <v>3</v>
      </c>
      <c r="BZ7" s="32" t="s">
        <v>59</v>
      </c>
      <c r="CA7" s="35"/>
      <c r="CB7" s="30">
        <v>3</v>
      </c>
      <c r="CC7" s="32">
        <f>VLOOKUP(BS1,Teilnehmerliste!DI23:Teilnehmerliste!DM42,5,FALSE)</f>
      </c>
      <c r="CD7" s="35"/>
      <c r="CE7" s="35"/>
      <c r="CF7" s="23"/>
      <c r="CG7" s="23"/>
      <c r="CH7" s="23"/>
    </row>
    <row r="8" spans="1:86" ht="12.75">
      <c r="A8" s="23"/>
      <c r="B8" s="5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5"/>
      <c r="BR8" s="35"/>
      <c r="BS8" s="34">
        <f>IF(Teilnehmerliste!CF18&lt;&gt;"",BT8,0)</f>
        <v>0</v>
      </c>
      <c r="BT8" s="34">
        <v>4</v>
      </c>
      <c r="BU8" s="35"/>
      <c r="BV8" s="30">
        <v>4</v>
      </c>
      <c r="BW8" s="31" t="s">
        <v>18</v>
      </c>
      <c r="BX8" s="35"/>
      <c r="BY8" s="30">
        <v>4</v>
      </c>
      <c r="BZ8" s="32" t="str">
        <f>CONCATENATE("Sanitätstraining ",Teilnehmerliste!DA18)</f>
        <v>Sanitätstraining </v>
      </c>
      <c r="CA8" s="35"/>
      <c r="CB8" s="30">
        <v>4</v>
      </c>
      <c r="CC8" s="31" t="s">
        <v>62</v>
      </c>
      <c r="CD8" s="35"/>
      <c r="CE8" s="35"/>
      <c r="CF8" s="23"/>
      <c r="CG8" s="23"/>
      <c r="CH8" s="23"/>
    </row>
    <row r="9" spans="1:86" ht="13.5" customHeight="1">
      <c r="A9" s="23"/>
      <c r="B9" s="5"/>
      <c r="C9" s="194">
        <f>IF(BT1&lt;&gt;"",VLOOKUP(BT1,CB5:CC8,2,FALSE),"")</f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23"/>
      <c r="CG9" s="23"/>
      <c r="CH9" s="23"/>
    </row>
    <row r="10" spans="1:86" ht="13.5" customHeight="1">
      <c r="A10" s="23"/>
      <c r="B10" s="5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5"/>
      <c r="BR10" s="35"/>
      <c r="BS10" s="34"/>
      <c r="BT10" s="34"/>
      <c r="BU10" s="35"/>
      <c r="BV10" s="30"/>
      <c r="BW10" s="31"/>
      <c r="BX10" s="35"/>
      <c r="BY10" s="30"/>
      <c r="BZ10" s="32"/>
      <c r="CA10" s="35"/>
      <c r="CB10" s="30"/>
      <c r="CC10" s="31"/>
      <c r="CD10" s="35"/>
      <c r="CE10" s="35"/>
      <c r="CF10" s="23"/>
      <c r="CG10" s="23"/>
      <c r="CH10" s="23"/>
    </row>
    <row r="11" spans="1:86" ht="18">
      <c r="A11" s="23"/>
      <c r="B11" s="5"/>
      <c r="C11" s="174">
        <f>VLOOKUP(BS1,Teilnehmerliste!DI23:DM42,2,FALSE)</f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23"/>
      <c r="CG11" s="23"/>
      <c r="CH11" s="23"/>
    </row>
    <row r="12" spans="1:86" ht="15">
      <c r="A12" s="23"/>
      <c r="B12" s="5"/>
      <c r="C12" s="172" t="s">
        <v>8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5"/>
      <c r="BR12" s="35"/>
      <c r="BS12" s="36">
        <v>1</v>
      </c>
      <c r="BT12" s="32" t="s">
        <v>60</v>
      </c>
      <c r="BU12" s="35"/>
      <c r="BV12" s="35"/>
      <c r="BW12" s="35"/>
      <c r="BX12" s="35"/>
      <c r="BY12" s="35"/>
      <c r="BZ12" s="35"/>
      <c r="CA12" s="35"/>
      <c r="CB12" s="34">
        <v>1</v>
      </c>
      <c r="CC12" s="35" t="s">
        <v>13</v>
      </c>
      <c r="CD12" s="35"/>
      <c r="CE12" s="35"/>
      <c r="CF12" s="23"/>
      <c r="CG12" s="23"/>
      <c r="CH12" s="23"/>
    </row>
    <row r="13" spans="1:86" ht="12.75">
      <c r="A13" s="23"/>
      <c r="B13" s="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5"/>
      <c r="BR13" s="35"/>
      <c r="BS13" s="30">
        <v>2</v>
      </c>
      <c r="BT13" s="32" t="s">
        <v>61</v>
      </c>
      <c r="BU13" s="35"/>
      <c r="BV13" s="35"/>
      <c r="BW13" s="35"/>
      <c r="BX13" s="35"/>
      <c r="BY13" s="35"/>
      <c r="BZ13" s="35"/>
      <c r="CA13" s="35"/>
      <c r="CB13" s="34">
        <v>2</v>
      </c>
      <c r="CC13" s="35" t="s">
        <v>13</v>
      </c>
      <c r="CD13" s="35"/>
      <c r="CE13" s="35"/>
      <c r="CF13" s="23"/>
      <c r="CG13" s="23"/>
      <c r="CH13" s="23"/>
    </row>
    <row r="14" spans="1:86" ht="18">
      <c r="A14" s="23"/>
      <c r="B14" s="5"/>
      <c r="C14" s="174">
        <f>VLOOKUP(BS1,Teilnehmerliste!DI23:DM42,3,FALSE)</f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5"/>
      <c r="BR14" s="35"/>
      <c r="BS14" s="30">
        <v>3</v>
      </c>
      <c r="BT14" s="32" t="s">
        <v>86</v>
      </c>
      <c r="BU14" s="35"/>
      <c r="BV14" s="35"/>
      <c r="BW14" s="35"/>
      <c r="BX14" s="35"/>
      <c r="BY14" s="35"/>
      <c r="BZ14" s="35"/>
      <c r="CA14" s="35"/>
      <c r="CB14" s="34">
        <v>3</v>
      </c>
      <c r="CC14" s="35" t="s">
        <v>13</v>
      </c>
      <c r="CD14" s="35"/>
      <c r="CE14" s="35"/>
      <c r="CF14" s="23"/>
      <c r="CG14" s="23"/>
      <c r="CH14" s="23"/>
    </row>
    <row r="15" spans="1:86" ht="12.75">
      <c r="A15" s="23"/>
      <c r="B15" s="5"/>
      <c r="C15" s="175" t="s">
        <v>9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5"/>
      <c r="BR15" s="35"/>
      <c r="BS15" s="30">
        <v>4</v>
      </c>
      <c r="BT15" s="42" t="e">
        <f>CONCATENATE("Die Fortbildung ist gültig bis ",TEXT(Teilnehmerliste!AU15,"TT.MM.JJJJ"))</f>
        <v>#VALUE!</v>
      </c>
      <c r="BU15" s="35"/>
      <c r="BV15" s="35"/>
      <c r="BW15" s="35"/>
      <c r="BX15" s="35"/>
      <c r="BY15" s="35"/>
      <c r="BZ15" s="35"/>
      <c r="CA15" s="35"/>
      <c r="CB15" s="34">
        <v>4</v>
      </c>
      <c r="CC15" s="35" t="s">
        <v>44</v>
      </c>
      <c r="CD15" s="35"/>
      <c r="CE15" s="35"/>
      <c r="CF15" s="23"/>
      <c r="CG15" s="23"/>
      <c r="CH15" s="23"/>
    </row>
    <row r="16" spans="1:86" ht="12.75">
      <c r="A16" s="23"/>
      <c r="B16" s="5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23"/>
      <c r="CG16" s="23"/>
      <c r="CH16" s="23"/>
    </row>
    <row r="17" spans="1:86" ht="18">
      <c r="A17" s="23"/>
      <c r="B17" s="5"/>
      <c r="C17" s="171">
        <f>VLOOKUP(BS1,Teilnehmerliste!DI23:DM42,4,FALSE)</f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23"/>
      <c r="CG17" s="23"/>
      <c r="CH17" s="23"/>
    </row>
    <row r="18" spans="1:86" ht="12.75">
      <c r="A18" s="23"/>
      <c r="B18" s="5"/>
      <c r="C18" s="172" t="s">
        <v>10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5"/>
      <c r="BR18" s="35"/>
      <c r="BS18" s="30"/>
      <c r="BT18" s="32"/>
      <c r="BU18" s="35"/>
      <c r="BV18" s="30"/>
      <c r="BW18" s="31"/>
      <c r="BX18" s="35"/>
      <c r="BY18" s="34"/>
      <c r="BZ18" s="35"/>
      <c r="CA18" s="35"/>
      <c r="CB18" s="35"/>
      <c r="CC18" s="35"/>
      <c r="CD18" s="35"/>
      <c r="CE18" s="35"/>
      <c r="CF18" s="23"/>
      <c r="CG18" s="23"/>
      <c r="CH18" s="23"/>
    </row>
    <row r="19" spans="1:86" ht="12.75">
      <c r="A19" s="23"/>
      <c r="B19" s="5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5"/>
      <c r="BR19" s="35"/>
      <c r="BS19" s="30"/>
      <c r="BT19" s="32"/>
      <c r="BU19" s="35"/>
      <c r="BV19" s="30"/>
      <c r="BW19" s="31"/>
      <c r="BX19" s="35"/>
      <c r="BY19" s="34"/>
      <c r="BZ19" s="35"/>
      <c r="CA19" s="35"/>
      <c r="CB19" s="35"/>
      <c r="CC19" s="35"/>
      <c r="CD19" s="35"/>
      <c r="CE19" s="35"/>
      <c r="CF19" s="23"/>
      <c r="CG19" s="23"/>
      <c r="CH19" s="23"/>
    </row>
    <row r="20" spans="1:86" ht="12.75" customHeight="1">
      <c r="A20" s="23"/>
      <c r="B20" s="5"/>
      <c r="C20" s="173" t="str">
        <f>IF(BT1&lt;&gt;"",VLOOKUP(BT1,Teilnehmerliste!DL49:DM52,2,FALSE),"")</f>
        <v>hat die Sanitätsausbildung A mit 
mindestens 24 Unterrichtseinheiten (UE)
am 00.00.0000 erfolgreich abgeschlossen.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5"/>
      <c r="BR20" s="35"/>
      <c r="BS20" s="30"/>
      <c r="BT20" s="32"/>
      <c r="BU20" s="35"/>
      <c r="BV20" s="30"/>
      <c r="BW20" s="31"/>
      <c r="BX20" s="35"/>
      <c r="BY20" s="34"/>
      <c r="BZ20" s="35"/>
      <c r="CA20" s="35"/>
      <c r="CB20" s="35"/>
      <c r="CC20" s="35"/>
      <c r="CD20" s="35"/>
      <c r="CE20" s="35"/>
      <c r="CF20" s="23"/>
      <c r="CG20" s="23"/>
      <c r="CH20" s="23"/>
    </row>
    <row r="21" spans="1:86" ht="12.75" customHeight="1">
      <c r="A21" s="23"/>
      <c r="B21" s="5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5"/>
      <c r="BR21" s="35"/>
      <c r="BS21" s="30"/>
      <c r="BT21" s="32"/>
      <c r="BU21" s="35"/>
      <c r="BV21" s="30"/>
      <c r="BW21" s="31"/>
      <c r="BX21" s="35"/>
      <c r="BY21" s="34"/>
      <c r="BZ21" s="35"/>
      <c r="CA21" s="35"/>
      <c r="CB21" s="35"/>
      <c r="CC21" s="35"/>
      <c r="CD21" s="35"/>
      <c r="CE21" s="35"/>
      <c r="CF21" s="23"/>
      <c r="CG21" s="23"/>
      <c r="CH21" s="23"/>
    </row>
    <row r="22" spans="1:86" ht="12.75" customHeight="1">
      <c r="A22" s="23"/>
      <c r="B22" s="5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5"/>
      <c r="BR22" s="35"/>
      <c r="BS22" s="34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23"/>
      <c r="CG22" s="23"/>
      <c r="CH22" s="23"/>
    </row>
    <row r="23" spans="1:86" ht="12.75" customHeight="1">
      <c r="A23" s="23"/>
      <c r="B23" s="5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5"/>
      <c r="BR23" s="23"/>
      <c r="BS23" s="23"/>
      <c r="BT23" s="23"/>
      <c r="BU23" s="23"/>
      <c r="BV23" s="23"/>
      <c r="BW23" s="23"/>
      <c r="BX23" s="23"/>
      <c r="BY23" s="35"/>
      <c r="BZ23" s="35"/>
      <c r="CA23" s="35"/>
      <c r="CB23" s="35"/>
      <c r="CC23" s="35"/>
      <c r="CD23" s="35"/>
      <c r="CE23" s="35"/>
      <c r="CF23" s="23"/>
      <c r="CG23" s="23"/>
      <c r="CH23" s="23"/>
    </row>
    <row r="24" spans="1:86" ht="12.75" customHeight="1">
      <c r="A24" s="23"/>
      <c r="B24" s="5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5"/>
      <c r="BR24" s="23"/>
      <c r="BS24" s="23"/>
      <c r="BT24" s="23"/>
      <c r="BU24" s="23"/>
      <c r="BV24" s="23"/>
      <c r="BW24" s="23"/>
      <c r="BX24" s="23"/>
      <c r="BY24" s="35"/>
      <c r="BZ24" s="35"/>
      <c r="CA24" s="35"/>
      <c r="CB24" s="35"/>
      <c r="CC24" s="35"/>
      <c r="CD24" s="35"/>
      <c r="CE24" s="35"/>
      <c r="CF24" s="23"/>
      <c r="CG24" s="23"/>
      <c r="CH24" s="23"/>
    </row>
    <row r="25" spans="1:86" ht="12.75" customHeight="1">
      <c r="A25" s="23"/>
      <c r="B25" s="5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5"/>
      <c r="BR25" s="23"/>
      <c r="BS25" s="23"/>
      <c r="BT25" s="23"/>
      <c r="BU25" s="23"/>
      <c r="BV25" s="23"/>
      <c r="BW25" s="23"/>
      <c r="BX25" s="23"/>
      <c r="BY25" s="35"/>
      <c r="BZ25" s="35"/>
      <c r="CA25" s="35"/>
      <c r="CB25" s="35"/>
      <c r="CC25" s="35"/>
      <c r="CD25" s="35"/>
      <c r="CE25" s="35"/>
      <c r="CF25" s="23"/>
      <c r="CG25" s="23"/>
      <c r="CH25" s="23"/>
    </row>
    <row r="26" spans="1:86" ht="12.75">
      <c r="A26" s="23"/>
      <c r="B26" s="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5"/>
      <c r="BR26" s="23"/>
      <c r="BS26" s="23"/>
      <c r="BT26" s="23"/>
      <c r="BU26" s="23"/>
      <c r="BV26" s="23"/>
      <c r="BW26" s="23"/>
      <c r="BX26" s="23"/>
      <c r="BY26" s="35"/>
      <c r="BZ26" s="35"/>
      <c r="CA26" s="35"/>
      <c r="CB26" s="35"/>
      <c r="CC26" s="35"/>
      <c r="CD26" s="35"/>
      <c r="CE26" s="35"/>
      <c r="CF26" s="23"/>
      <c r="CG26" s="23"/>
      <c r="CH26" s="23"/>
    </row>
    <row r="27" spans="1:86" ht="12.75">
      <c r="A27" s="23"/>
      <c r="B27" s="5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1"/>
      <c r="BR27" s="23"/>
      <c r="BS27" s="23"/>
      <c r="BT27" s="23"/>
      <c r="BU27" s="23"/>
      <c r="BV27" s="23"/>
      <c r="BW27" s="23"/>
      <c r="BX27" s="23"/>
      <c r="BY27" s="35"/>
      <c r="BZ27" s="35"/>
      <c r="CA27" s="35"/>
      <c r="CB27" s="35"/>
      <c r="CC27" s="35"/>
      <c r="CD27" s="35"/>
      <c r="CE27" s="35"/>
      <c r="CF27" s="23"/>
      <c r="CG27" s="23"/>
      <c r="CH27" s="23"/>
    </row>
    <row r="28" spans="1:86" ht="12.75">
      <c r="A28" s="23"/>
      <c r="B28" s="5"/>
      <c r="C28" s="176" t="str">
        <f>IF(Teilnehmerliste!C15&lt;&gt;"",Teilnehmerliste!C15&amp;" "&amp;Teilnehmerliste!L15,"")</f>
        <v>00000 Muster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09"/>
      <c r="AP28" s="109"/>
      <c r="AQ28" s="177" t="str">
        <f>IF(Teilnehmerliste!C13&lt;&gt;"",Teilnehmerliste!C13,"")</f>
        <v>00.00.0000</v>
      </c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8" t="str">
        <f>IF(Teilnehmerliste!V13&lt;&gt;"",Teilnehmerliste!V13,"")</f>
        <v>00.00.0000</v>
      </c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2"/>
      <c r="BR28" s="23"/>
      <c r="BS28" s="23"/>
      <c r="BT28" s="23"/>
      <c r="BU28" s="23"/>
      <c r="BV28" s="23"/>
      <c r="BW28" s="23"/>
      <c r="BX28" s="23"/>
      <c r="BY28" s="35"/>
      <c r="BZ28" s="35"/>
      <c r="CA28" s="35"/>
      <c r="CB28" s="35"/>
      <c r="CC28" s="35"/>
      <c r="CD28" s="35"/>
      <c r="CE28" s="35"/>
      <c r="CF28" s="23"/>
      <c r="CG28" s="23"/>
      <c r="CH28" s="23"/>
    </row>
    <row r="29" spans="1:86" ht="12.75">
      <c r="A29" s="23"/>
      <c r="B29" s="5"/>
      <c r="C29" s="179" t="str">
        <f>IF(BT1&lt;&gt;"",VLOOKUP(BT1,CB12:CC15,2,FALSE),"")</f>
        <v>Lehrgangsort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5"/>
      <c r="AP29" s="175"/>
      <c r="AQ29" s="175" t="s">
        <v>14</v>
      </c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 t="s">
        <v>15</v>
      </c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2"/>
      <c r="BR29" s="23"/>
      <c r="BS29" s="23"/>
      <c r="BT29" s="23"/>
      <c r="BU29" s="23"/>
      <c r="BV29" s="23"/>
      <c r="BW29" s="23"/>
      <c r="BX29" s="23"/>
      <c r="BY29" s="35"/>
      <c r="BZ29" s="35"/>
      <c r="CA29" s="35"/>
      <c r="CB29" s="35"/>
      <c r="CC29" s="35"/>
      <c r="CD29" s="35"/>
      <c r="CE29" s="35"/>
      <c r="CF29" s="23"/>
      <c r="CG29" s="23"/>
      <c r="CH29" s="23"/>
    </row>
    <row r="30" spans="1:86" ht="12.75">
      <c r="A30" s="23"/>
      <c r="B30" s="5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0"/>
      <c r="BR30" s="23"/>
      <c r="BS30" s="23"/>
      <c r="BT30" s="23"/>
      <c r="BU30" s="23"/>
      <c r="BV30" s="23"/>
      <c r="BW30" s="23"/>
      <c r="BX30" s="23"/>
      <c r="BY30" s="35"/>
      <c r="BZ30" s="35"/>
      <c r="CA30" s="35"/>
      <c r="CB30" s="35"/>
      <c r="CC30" s="35"/>
      <c r="CD30" s="35"/>
      <c r="CE30" s="35"/>
      <c r="CF30" s="23"/>
      <c r="CG30" s="23"/>
      <c r="CH30" s="23"/>
    </row>
    <row r="31" spans="1:86" ht="12.75">
      <c r="A31" s="23"/>
      <c r="B31" s="5"/>
      <c r="C31" s="181" t="str">
        <f>IF(Teilnehmerliste!AN9&lt;&gt;"",Teilnehmerliste!AN9,"")</f>
        <v>Max Mustermann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8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2"/>
      <c r="BR31" s="23"/>
      <c r="BS31" s="23"/>
      <c r="BT31" s="23"/>
      <c r="BU31" s="23"/>
      <c r="BV31" s="23"/>
      <c r="BW31" s="23"/>
      <c r="BX31" s="23"/>
      <c r="BY31" s="35"/>
      <c r="BZ31" s="35"/>
      <c r="CA31" s="35"/>
      <c r="CB31" s="35"/>
      <c r="CC31" s="35"/>
      <c r="CD31" s="35"/>
      <c r="CE31" s="35"/>
      <c r="CF31" s="23"/>
      <c r="CG31" s="23"/>
      <c r="CH31" s="23"/>
    </row>
    <row r="32" spans="1:86" ht="12.75">
      <c r="A32" s="23"/>
      <c r="B32" s="5"/>
      <c r="C32" s="183" t="str">
        <f>IF(Teilnehmerliste!DI3&lt;&gt;"",Teilnehmerliste!DI3,"")</f>
        <v>00 00 000 / 000 / 000 / 00</v>
      </c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9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2"/>
      <c r="BR32" s="23"/>
      <c r="BS32" s="23"/>
      <c r="BT32" s="23"/>
      <c r="BU32" s="23"/>
      <c r="BV32" s="23"/>
      <c r="BW32" s="23"/>
      <c r="BX32" s="23"/>
      <c r="BY32" s="35"/>
      <c r="BZ32" s="35"/>
      <c r="CA32" s="35"/>
      <c r="CB32" s="35"/>
      <c r="CC32" s="35"/>
      <c r="CD32" s="35"/>
      <c r="CE32" s="35"/>
      <c r="CF32" s="23"/>
      <c r="CG32" s="23"/>
      <c r="CH32" s="23"/>
    </row>
    <row r="33" spans="1:86" ht="12.75">
      <c r="A33" s="23"/>
      <c r="B33" s="5"/>
      <c r="C33" s="179" t="s">
        <v>41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7"/>
      <c r="AJ33" s="186" t="s">
        <v>16</v>
      </c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5"/>
      <c r="BR33" s="23"/>
      <c r="BS33" s="23"/>
      <c r="BT33" s="23"/>
      <c r="BU33" s="23"/>
      <c r="BV33" s="23"/>
      <c r="BW33" s="23"/>
      <c r="BX33" s="23"/>
      <c r="BY33" s="35"/>
      <c r="BZ33" s="35"/>
      <c r="CA33" s="35"/>
      <c r="CB33" s="35"/>
      <c r="CC33" s="35"/>
      <c r="CD33" s="35"/>
      <c r="CE33" s="35"/>
      <c r="CF33" s="23"/>
      <c r="CG33" s="23"/>
      <c r="CH33" s="23"/>
    </row>
    <row r="34" spans="1:86" ht="12.75">
      <c r="A34" s="23"/>
      <c r="B34" s="5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5"/>
      <c r="BR34" s="23"/>
      <c r="BS34" s="23"/>
      <c r="BT34" s="23"/>
      <c r="BU34" s="23"/>
      <c r="BV34" s="23"/>
      <c r="BW34" s="23"/>
      <c r="BX34" s="23"/>
      <c r="BY34" s="35"/>
      <c r="BZ34" s="35"/>
      <c r="CA34" s="35"/>
      <c r="CB34" s="35"/>
      <c r="CC34" s="35"/>
      <c r="CD34" s="35"/>
      <c r="CE34" s="35"/>
      <c r="CF34" s="23"/>
      <c r="CG34" s="23"/>
      <c r="CH34" s="23"/>
    </row>
    <row r="35" spans="1:86" ht="12.75">
      <c r="A35" s="23"/>
      <c r="B35" s="5"/>
      <c r="C35" s="183" t="str">
        <f>IF(Teilnehmerliste!CF11&lt;&gt;"",Teilnehmerliste!CF11,"")</f>
        <v>DLRG Muster e. V.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5"/>
      <c r="BR35" s="23"/>
      <c r="BS35" s="23"/>
      <c r="BT35" s="23"/>
      <c r="BU35" s="23"/>
      <c r="BV35" s="23"/>
      <c r="BW35" s="23"/>
      <c r="BX35" s="23"/>
      <c r="BY35" s="35"/>
      <c r="BZ35" s="35"/>
      <c r="CA35" s="35"/>
      <c r="CB35" s="35"/>
      <c r="CC35" s="35"/>
      <c r="CD35" s="35"/>
      <c r="CE35" s="35"/>
      <c r="CF35" s="23"/>
      <c r="CG35" s="23"/>
      <c r="CH35" s="23"/>
    </row>
    <row r="36" spans="1:86" ht="12.75">
      <c r="A36" s="23"/>
      <c r="B36" s="5"/>
      <c r="C36" s="189" t="str">
        <f>IF(Teilnehmerliste!CF13&lt;&gt;"",Teilnehmerliste!CF13,"")</f>
        <v>Muster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90" t="str">
        <f>IF(Teilnehmerliste!CF15&lt;&gt;"",Teilnehmerliste!CF15,"")</f>
        <v>00.00.0000</v>
      </c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5"/>
      <c r="BR36" s="23"/>
      <c r="BS36" s="23"/>
      <c r="BT36" s="23"/>
      <c r="BU36" s="23"/>
      <c r="BV36" s="23"/>
      <c r="BW36" s="23"/>
      <c r="BX36" s="23"/>
      <c r="BY36" s="35"/>
      <c r="BZ36" s="35"/>
      <c r="CA36" s="35"/>
      <c r="CB36" s="35"/>
      <c r="CC36" s="35"/>
      <c r="CD36" s="35"/>
      <c r="CE36" s="35"/>
      <c r="CF36" s="23"/>
      <c r="CG36" s="23"/>
      <c r="CH36" s="23"/>
    </row>
    <row r="37" spans="1:86" ht="12.75">
      <c r="A37" s="23"/>
      <c r="B37" s="5"/>
      <c r="C37" s="179" t="s">
        <v>42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5" t="s">
        <v>11</v>
      </c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86" t="s">
        <v>43</v>
      </c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5"/>
      <c r="BR37" s="23"/>
      <c r="BS37" s="23"/>
      <c r="BT37" s="23"/>
      <c r="BU37" s="23"/>
      <c r="BV37" s="23"/>
      <c r="BW37" s="23"/>
      <c r="BX37" s="23"/>
      <c r="BY37" s="35"/>
      <c r="BZ37" s="35"/>
      <c r="CA37" s="35"/>
      <c r="CB37" s="35"/>
      <c r="CC37" s="35"/>
      <c r="CD37" s="35"/>
      <c r="CE37" s="35"/>
      <c r="CF37" s="23"/>
      <c r="CG37" s="23"/>
      <c r="CH37" s="23"/>
    </row>
    <row r="38" spans="1:86" ht="6" customHeight="1">
      <c r="A38" s="23"/>
      <c r="B38" s="5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23"/>
      <c r="CG38" s="23"/>
      <c r="CH38" s="23"/>
    </row>
    <row r="39" spans="1:86" ht="15.75" customHeight="1">
      <c r="A39" s="23"/>
      <c r="B39" s="5"/>
      <c r="C39" s="187" t="s">
        <v>17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5"/>
      <c r="BR39" s="35"/>
      <c r="BS39" s="34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23"/>
      <c r="CG39" s="23"/>
      <c r="CH39" s="23"/>
    </row>
    <row r="40" spans="1:86" ht="10.5" customHeight="1">
      <c r="A40" s="23"/>
      <c r="B40" s="5"/>
      <c r="C40" s="172">
        <f>IF(Teilnehmerliste!BN15&lt;&gt;"",BT40,"")</f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5"/>
      <c r="BR40" s="35"/>
      <c r="BS40" s="34"/>
      <c r="BT40" s="35" t="str">
        <f>CONCATENATE("Kennziffer der ermächtigten Ausbildungsstelle gem. BGV/GUV-V A1 – ",Teilnehmerliste!CX15,".")</f>
        <v>Kennziffer der ermächtigten Ausbildungsstelle gem. BGV/GUV-V A1 – .</v>
      </c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23"/>
      <c r="CG40" s="23"/>
      <c r="CH40" s="23"/>
    </row>
    <row r="41" spans="1:86" ht="12.75">
      <c r="A41" s="23"/>
      <c r="B41" s="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23"/>
      <c r="CG41" s="23"/>
      <c r="CH41" s="23"/>
    </row>
    <row r="42" spans="2:86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23"/>
      <c r="CG42" s="23"/>
      <c r="CH42" s="23"/>
    </row>
    <row r="43" spans="70:86" ht="12.75"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</row>
    <row r="44" spans="70:86" ht="12.75"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</row>
    <row r="45" spans="70:86" ht="12.75"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</row>
    <row r="46" spans="70:86" ht="12.75"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</row>
    <row r="47" spans="70:86" ht="12.75"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</row>
    <row r="48" spans="70:86" ht="12.75"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</row>
  </sheetData>
  <sheetProtection password="C703" sheet="1" objects="1" scenarios="1" selectLockedCells="1"/>
  <mergeCells count="47">
    <mergeCell ref="C2:BP2"/>
    <mergeCell ref="C10:BP10"/>
    <mergeCell ref="C13:BP13"/>
    <mergeCell ref="C11:BP11"/>
    <mergeCell ref="C12:BP12"/>
    <mergeCell ref="C3:BP3"/>
    <mergeCell ref="C4:BP4"/>
    <mergeCell ref="C5:BP5"/>
    <mergeCell ref="C8:BP8"/>
    <mergeCell ref="C9:BP9"/>
    <mergeCell ref="C33:AH33"/>
    <mergeCell ref="AJ33:BP33"/>
    <mergeCell ref="C34:BP34"/>
    <mergeCell ref="C35:AG35"/>
    <mergeCell ref="AH35:AS35"/>
    <mergeCell ref="AT35:BP36"/>
    <mergeCell ref="C36:AG36"/>
    <mergeCell ref="AH36:AS36"/>
    <mergeCell ref="C40:BP40"/>
    <mergeCell ref="C41:BP41"/>
    <mergeCell ref="C37:AG37"/>
    <mergeCell ref="AH37:AS37"/>
    <mergeCell ref="AT37:BP37"/>
    <mergeCell ref="C38:BP38"/>
    <mergeCell ref="C39:BP39"/>
    <mergeCell ref="C30:BP30"/>
    <mergeCell ref="C31:AH31"/>
    <mergeCell ref="AJ31:BP31"/>
    <mergeCell ref="C32:AH32"/>
    <mergeCell ref="AJ32:BP32"/>
    <mergeCell ref="C29:AN29"/>
    <mergeCell ref="AO29:AP29"/>
    <mergeCell ref="AQ29:BC29"/>
    <mergeCell ref="BD29:BP29"/>
    <mergeCell ref="C28:AN28"/>
    <mergeCell ref="AO28:AP28"/>
    <mergeCell ref="AQ28:BC28"/>
    <mergeCell ref="BD28:BP28"/>
    <mergeCell ref="C6:BP7"/>
    <mergeCell ref="C27:BP27"/>
    <mergeCell ref="C17:BP17"/>
    <mergeCell ref="C18:BP18"/>
    <mergeCell ref="C19:BP19"/>
    <mergeCell ref="C20:BP26"/>
    <mergeCell ref="C14:BP14"/>
    <mergeCell ref="C15:BP15"/>
    <mergeCell ref="C16:BP16"/>
  </mergeCells>
  <printOptions/>
  <pageMargins left="0.9055118110236221" right="0.5118110236220472" top="0.5905511811023623" bottom="0.5905511811023623" header="0.5118110236220472" footer="0.5118110236220472"/>
  <pageSetup fitToHeight="1" fitToWidth="1" horizontalDpi="600" verticalDpi="600" orientation="portrait" paperSize="11" r:id="rId3"/>
  <legacyDrawing r:id="rId1"/>
  <picture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23">
    <tabColor indexed="12"/>
    <pageSetUpPr fitToPage="1"/>
  </sheetPr>
  <dimension ref="A1:CH48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11.421875" style="20" customWidth="1"/>
    <col min="2" max="2" width="2.7109375" style="20" customWidth="1"/>
    <col min="3" max="68" width="0.85546875" style="20" customWidth="1"/>
    <col min="69" max="69" width="2.7109375" style="20" customWidth="1"/>
    <col min="70" max="70" width="11.421875" style="20" customWidth="1"/>
    <col min="71" max="71" width="6.7109375" style="20" customWidth="1"/>
    <col min="72" max="72" width="7.8515625" style="20" customWidth="1"/>
    <col min="73" max="16384" width="11.421875" style="20" customWidth="1"/>
  </cols>
  <sheetData>
    <row r="1" spans="1:86" ht="12.75">
      <c r="A1" s="23"/>
      <c r="BR1" s="35"/>
      <c r="BS1" s="34" t="str">
        <f>IF(BS2&lt;&gt;"",BS2,"")&amp;IF(BS3&lt;&gt;"",BS3,"")</f>
        <v>TN 18</v>
      </c>
      <c r="BT1" s="34">
        <f>IF(BU1&lt;&gt;0,VLOOKUP(BU1,BS5:BT8,2,FALSE),"")</f>
        <v>1</v>
      </c>
      <c r="BU1" s="34">
        <f>BS5+BS6+BS7+BS8</f>
        <v>1</v>
      </c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23"/>
      <c r="CG1" s="23"/>
      <c r="CH1" s="23"/>
    </row>
    <row r="2" spans="1:86" ht="12.75">
      <c r="A2" s="23"/>
      <c r="B2" s="5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5"/>
      <c r="BR2" s="35"/>
      <c r="BS2" s="34" t="str">
        <f>IF(ISERROR(BT2),"",BT2)</f>
        <v>TN 18</v>
      </c>
      <c r="BT2" s="35" t="str">
        <f ca="1">MID(CELL("Dateiname",$A$1),FIND("]",CELL("Dateiname",$A$1))+1,31)</f>
        <v>TN 18</v>
      </c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23"/>
      <c r="CG2" s="23"/>
      <c r="CH2" s="23"/>
    </row>
    <row r="3" spans="1:86" ht="30">
      <c r="A3" s="23"/>
      <c r="B3" s="5"/>
      <c r="C3" s="191" t="str">
        <f>IF(BT1&lt;&gt;"",VLOOKUP(BT1,BV5:BW8,2,FALSE),"")</f>
        <v>Lehrgangsnachweis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5"/>
      <c r="BR3" s="35"/>
      <c r="BS3" s="34">
        <f>IF(ISERROR(BT3),"",BT3)</f>
      </c>
      <c r="BT3" s="35" t="e">
        <f ca="1">MID(CELL("Dateiname",A1),FIND("#",CELL("Dateiname",A1))+2,31)</f>
        <v>#VALUE!</v>
      </c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23"/>
      <c r="CG3" s="23"/>
      <c r="CH3" s="23"/>
    </row>
    <row r="4" spans="1:86" ht="12.75" customHeight="1">
      <c r="A4" s="23"/>
      <c r="B4" s="5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23"/>
      <c r="CG4" s="23"/>
      <c r="CH4" s="23"/>
    </row>
    <row r="5" spans="1:86" ht="20.25">
      <c r="A5" s="23"/>
      <c r="B5" s="5"/>
      <c r="C5" s="193" t="str">
        <f>IF(BT1&lt;&gt;"",VLOOKUP(BT1,BY5:BZ8,2,FALSE),"")</f>
        <v>Sanitätsausbildung A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5"/>
      <c r="BR5" s="35"/>
      <c r="BS5" s="34">
        <f>IF(Teilnehmerliste!C18&lt;&gt;"",BT5,0)</f>
        <v>1</v>
      </c>
      <c r="BT5" s="34">
        <v>1</v>
      </c>
      <c r="BU5" s="35"/>
      <c r="BV5" s="30">
        <v>1</v>
      </c>
      <c r="BW5" s="31" t="s">
        <v>56</v>
      </c>
      <c r="BX5" s="35"/>
      <c r="BY5" s="30">
        <v>1</v>
      </c>
      <c r="BZ5" s="32" t="s">
        <v>57</v>
      </c>
      <c r="CA5" s="35"/>
      <c r="CB5" s="30">
        <v>1</v>
      </c>
      <c r="CC5" s="32">
        <f>VLOOKUP(BS1,Teilnehmerliste!DI23:Teilnehmerliste!DM42,5,FALSE)</f>
      </c>
      <c r="CD5" s="35"/>
      <c r="CE5" s="35"/>
      <c r="CF5" s="23"/>
      <c r="CG5" s="23"/>
      <c r="CH5" s="23"/>
    </row>
    <row r="6" spans="1:86" ht="10.5" customHeight="1">
      <c r="A6" s="23"/>
      <c r="B6" s="5"/>
      <c r="C6" s="169" t="str">
        <f>IF(BT1&lt;&gt;"",VLOOKUP(BT1,BS12:BT15,2,FALSE),"")</f>
        <v>(Sanitätshelfer)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5"/>
      <c r="BR6" s="35"/>
      <c r="BS6" s="34">
        <f>IF(Teilnehmerliste!AD18&lt;&gt;"",BT6,0)</f>
        <v>0</v>
      </c>
      <c r="BT6" s="34">
        <v>2</v>
      </c>
      <c r="BU6" s="35"/>
      <c r="BV6" s="30">
        <v>2</v>
      </c>
      <c r="BW6" s="31" t="s">
        <v>56</v>
      </c>
      <c r="BX6" s="35"/>
      <c r="BY6" s="30">
        <v>2</v>
      </c>
      <c r="BZ6" s="32" t="s">
        <v>58</v>
      </c>
      <c r="CA6" s="35"/>
      <c r="CB6" s="30">
        <v>2</v>
      </c>
      <c r="CC6" s="32">
        <f>VLOOKUP(BS1,Teilnehmerliste!DI23:Teilnehmerliste!DM42,5,FALSE)</f>
      </c>
      <c r="CD6" s="35"/>
      <c r="CE6" s="35"/>
      <c r="CF6" s="23"/>
      <c r="CG6" s="23"/>
      <c r="CH6" s="23"/>
    </row>
    <row r="7" spans="1:86" ht="15" customHeight="1">
      <c r="A7" s="23"/>
      <c r="B7" s="5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5"/>
      <c r="BR7" s="35"/>
      <c r="BS7" s="34">
        <f>IF(Teilnehmerliste!BE18&lt;&gt;"",BT7,0)</f>
        <v>0</v>
      </c>
      <c r="BT7" s="34">
        <v>3</v>
      </c>
      <c r="BU7" s="35"/>
      <c r="BV7" s="30">
        <v>3</v>
      </c>
      <c r="BW7" s="31" t="s">
        <v>56</v>
      </c>
      <c r="BX7" s="35"/>
      <c r="BY7" s="30">
        <v>3</v>
      </c>
      <c r="BZ7" s="32" t="s">
        <v>59</v>
      </c>
      <c r="CA7" s="35"/>
      <c r="CB7" s="30">
        <v>3</v>
      </c>
      <c r="CC7" s="32">
        <f>VLOOKUP(BS1,Teilnehmerliste!DI23:Teilnehmerliste!DM42,5,FALSE)</f>
      </c>
      <c r="CD7" s="35"/>
      <c r="CE7" s="35"/>
      <c r="CF7" s="23"/>
      <c r="CG7" s="23"/>
      <c r="CH7" s="23"/>
    </row>
    <row r="8" spans="1:86" ht="12.75">
      <c r="A8" s="23"/>
      <c r="B8" s="5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5"/>
      <c r="BR8" s="35"/>
      <c r="BS8" s="34">
        <f>IF(Teilnehmerliste!CF18&lt;&gt;"",BT8,0)</f>
        <v>0</v>
      </c>
      <c r="BT8" s="34">
        <v>4</v>
      </c>
      <c r="BU8" s="35"/>
      <c r="BV8" s="30">
        <v>4</v>
      </c>
      <c r="BW8" s="31" t="s">
        <v>18</v>
      </c>
      <c r="BX8" s="35"/>
      <c r="BY8" s="30">
        <v>4</v>
      </c>
      <c r="BZ8" s="32" t="str">
        <f>CONCATENATE("Sanitätstraining ",Teilnehmerliste!DA18)</f>
        <v>Sanitätstraining </v>
      </c>
      <c r="CA8" s="35"/>
      <c r="CB8" s="30">
        <v>4</v>
      </c>
      <c r="CC8" s="31" t="s">
        <v>62</v>
      </c>
      <c r="CD8" s="35"/>
      <c r="CE8" s="35"/>
      <c r="CF8" s="23"/>
      <c r="CG8" s="23"/>
      <c r="CH8" s="23"/>
    </row>
    <row r="9" spans="1:86" ht="13.5" customHeight="1">
      <c r="A9" s="23"/>
      <c r="B9" s="5"/>
      <c r="C9" s="194">
        <f>IF(BT1&lt;&gt;"",VLOOKUP(BT1,CB5:CC8,2,FALSE),"")</f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23"/>
      <c r="CG9" s="23"/>
      <c r="CH9" s="23"/>
    </row>
    <row r="10" spans="1:86" ht="13.5" customHeight="1">
      <c r="A10" s="23"/>
      <c r="B10" s="5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5"/>
      <c r="BR10" s="35"/>
      <c r="BS10" s="34"/>
      <c r="BT10" s="34"/>
      <c r="BU10" s="35"/>
      <c r="BV10" s="30"/>
      <c r="BW10" s="31"/>
      <c r="BX10" s="35"/>
      <c r="BY10" s="30"/>
      <c r="BZ10" s="32"/>
      <c r="CA10" s="35"/>
      <c r="CB10" s="30"/>
      <c r="CC10" s="31"/>
      <c r="CD10" s="35"/>
      <c r="CE10" s="35"/>
      <c r="CF10" s="23"/>
      <c r="CG10" s="23"/>
      <c r="CH10" s="23"/>
    </row>
    <row r="11" spans="1:86" ht="18">
      <c r="A11" s="23"/>
      <c r="B11" s="5"/>
      <c r="C11" s="174">
        <f>VLOOKUP(BS1,Teilnehmerliste!DI23:DM42,2,FALSE)</f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23"/>
      <c r="CG11" s="23"/>
      <c r="CH11" s="23"/>
    </row>
    <row r="12" spans="1:86" ht="15">
      <c r="A12" s="23"/>
      <c r="B12" s="5"/>
      <c r="C12" s="172" t="s">
        <v>8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5"/>
      <c r="BR12" s="35"/>
      <c r="BS12" s="36">
        <v>1</v>
      </c>
      <c r="BT12" s="32" t="s">
        <v>60</v>
      </c>
      <c r="BU12" s="35"/>
      <c r="BV12" s="35"/>
      <c r="BW12" s="35"/>
      <c r="BX12" s="35"/>
      <c r="BY12" s="35"/>
      <c r="BZ12" s="35"/>
      <c r="CA12" s="35"/>
      <c r="CB12" s="34">
        <v>1</v>
      </c>
      <c r="CC12" s="35" t="s">
        <v>13</v>
      </c>
      <c r="CD12" s="35"/>
      <c r="CE12" s="35"/>
      <c r="CF12" s="23"/>
      <c r="CG12" s="23"/>
      <c r="CH12" s="23"/>
    </row>
    <row r="13" spans="1:86" ht="12.75">
      <c r="A13" s="23"/>
      <c r="B13" s="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5"/>
      <c r="BR13" s="35"/>
      <c r="BS13" s="30">
        <v>2</v>
      </c>
      <c r="BT13" s="32" t="s">
        <v>61</v>
      </c>
      <c r="BU13" s="35"/>
      <c r="BV13" s="35"/>
      <c r="BW13" s="35"/>
      <c r="BX13" s="35"/>
      <c r="BY13" s="35"/>
      <c r="BZ13" s="35"/>
      <c r="CA13" s="35"/>
      <c r="CB13" s="34">
        <v>2</v>
      </c>
      <c r="CC13" s="35" t="s">
        <v>13</v>
      </c>
      <c r="CD13" s="35"/>
      <c r="CE13" s="35"/>
      <c r="CF13" s="23"/>
      <c r="CG13" s="23"/>
      <c r="CH13" s="23"/>
    </row>
    <row r="14" spans="1:86" ht="18">
      <c r="A14" s="23"/>
      <c r="B14" s="5"/>
      <c r="C14" s="174">
        <f>VLOOKUP(BS1,Teilnehmerliste!DI23:DM42,3,FALSE)</f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5"/>
      <c r="BR14" s="35"/>
      <c r="BS14" s="30">
        <v>3</v>
      </c>
      <c r="BT14" s="32" t="s">
        <v>86</v>
      </c>
      <c r="BU14" s="35"/>
      <c r="BV14" s="35"/>
      <c r="BW14" s="35"/>
      <c r="BX14" s="35"/>
      <c r="BY14" s="35"/>
      <c r="BZ14" s="35"/>
      <c r="CA14" s="35"/>
      <c r="CB14" s="34">
        <v>3</v>
      </c>
      <c r="CC14" s="35" t="s">
        <v>13</v>
      </c>
      <c r="CD14" s="35"/>
      <c r="CE14" s="35"/>
      <c r="CF14" s="23"/>
      <c r="CG14" s="23"/>
      <c r="CH14" s="23"/>
    </row>
    <row r="15" spans="1:86" ht="12.75">
      <c r="A15" s="23"/>
      <c r="B15" s="5"/>
      <c r="C15" s="175" t="s">
        <v>9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5"/>
      <c r="BR15" s="35"/>
      <c r="BS15" s="30">
        <v>4</v>
      </c>
      <c r="BT15" s="42" t="e">
        <f>CONCATENATE("Die Fortbildung ist gültig bis ",TEXT(Teilnehmerliste!AU15,"TT.MM.JJJJ"))</f>
        <v>#VALUE!</v>
      </c>
      <c r="BU15" s="35"/>
      <c r="BV15" s="35"/>
      <c r="BW15" s="35"/>
      <c r="BX15" s="35"/>
      <c r="BY15" s="35"/>
      <c r="BZ15" s="35"/>
      <c r="CA15" s="35"/>
      <c r="CB15" s="34">
        <v>4</v>
      </c>
      <c r="CC15" s="35" t="s">
        <v>44</v>
      </c>
      <c r="CD15" s="35"/>
      <c r="CE15" s="35"/>
      <c r="CF15" s="23"/>
      <c r="CG15" s="23"/>
      <c r="CH15" s="23"/>
    </row>
    <row r="16" spans="1:86" ht="12.75">
      <c r="A16" s="23"/>
      <c r="B16" s="5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23"/>
      <c r="CG16" s="23"/>
      <c r="CH16" s="23"/>
    </row>
    <row r="17" spans="1:86" ht="18">
      <c r="A17" s="23"/>
      <c r="B17" s="5"/>
      <c r="C17" s="171">
        <f>VLOOKUP(BS1,Teilnehmerliste!DI23:DM42,4,FALSE)</f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23"/>
      <c r="CG17" s="23"/>
      <c r="CH17" s="23"/>
    </row>
    <row r="18" spans="1:86" ht="12.75">
      <c r="A18" s="23"/>
      <c r="B18" s="5"/>
      <c r="C18" s="172" t="s">
        <v>10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5"/>
      <c r="BR18" s="35"/>
      <c r="BS18" s="30"/>
      <c r="BT18" s="32"/>
      <c r="BU18" s="35"/>
      <c r="BV18" s="30"/>
      <c r="BW18" s="31"/>
      <c r="BX18" s="35"/>
      <c r="BY18" s="34"/>
      <c r="BZ18" s="35"/>
      <c r="CA18" s="35"/>
      <c r="CB18" s="35"/>
      <c r="CC18" s="35"/>
      <c r="CD18" s="35"/>
      <c r="CE18" s="35"/>
      <c r="CF18" s="23"/>
      <c r="CG18" s="23"/>
      <c r="CH18" s="23"/>
    </row>
    <row r="19" spans="1:86" ht="12.75">
      <c r="A19" s="23"/>
      <c r="B19" s="5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5"/>
      <c r="BR19" s="35"/>
      <c r="BS19" s="30"/>
      <c r="BT19" s="32"/>
      <c r="BU19" s="35"/>
      <c r="BV19" s="30"/>
      <c r="BW19" s="31"/>
      <c r="BX19" s="35"/>
      <c r="BY19" s="34"/>
      <c r="BZ19" s="35"/>
      <c r="CA19" s="35"/>
      <c r="CB19" s="35"/>
      <c r="CC19" s="35"/>
      <c r="CD19" s="35"/>
      <c r="CE19" s="35"/>
      <c r="CF19" s="23"/>
      <c r="CG19" s="23"/>
      <c r="CH19" s="23"/>
    </row>
    <row r="20" spans="1:86" ht="12.75" customHeight="1">
      <c r="A20" s="23"/>
      <c r="B20" s="5"/>
      <c r="C20" s="173" t="str">
        <f>IF(BT1&lt;&gt;"",VLOOKUP(BT1,Teilnehmerliste!DL49:DM52,2,FALSE),"")</f>
        <v>hat die Sanitätsausbildung A mit 
mindestens 24 Unterrichtseinheiten (UE)
am 00.00.0000 erfolgreich abgeschlossen.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5"/>
      <c r="BR20" s="35"/>
      <c r="BS20" s="30"/>
      <c r="BT20" s="32"/>
      <c r="BU20" s="35"/>
      <c r="BV20" s="30"/>
      <c r="BW20" s="31"/>
      <c r="BX20" s="35"/>
      <c r="BY20" s="34"/>
      <c r="BZ20" s="35"/>
      <c r="CA20" s="35"/>
      <c r="CB20" s="35"/>
      <c r="CC20" s="35"/>
      <c r="CD20" s="35"/>
      <c r="CE20" s="35"/>
      <c r="CF20" s="23"/>
      <c r="CG20" s="23"/>
      <c r="CH20" s="23"/>
    </row>
    <row r="21" spans="1:86" ht="12.75" customHeight="1">
      <c r="A21" s="23"/>
      <c r="B21" s="5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5"/>
      <c r="BR21" s="35"/>
      <c r="BS21" s="30"/>
      <c r="BT21" s="32"/>
      <c r="BU21" s="35"/>
      <c r="BV21" s="30"/>
      <c r="BW21" s="31"/>
      <c r="BX21" s="35"/>
      <c r="BY21" s="34"/>
      <c r="BZ21" s="35"/>
      <c r="CA21" s="35"/>
      <c r="CB21" s="35"/>
      <c r="CC21" s="35"/>
      <c r="CD21" s="35"/>
      <c r="CE21" s="35"/>
      <c r="CF21" s="23"/>
      <c r="CG21" s="23"/>
      <c r="CH21" s="23"/>
    </row>
    <row r="22" spans="1:86" ht="12.75" customHeight="1">
      <c r="A22" s="23"/>
      <c r="B22" s="5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5"/>
      <c r="BR22" s="35"/>
      <c r="BS22" s="34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23"/>
      <c r="CG22" s="23"/>
      <c r="CH22" s="23"/>
    </row>
    <row r="23" spans="1:86" ht="12.75" customHeight="1">
      <c r="A23" s="23"/>
      <c r="B23" s="5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5"/>
      <c r="BR23" s="23"/>
      <c r="BS23" s="23"/>
      <c r="BT23" s="23"/>
      <c r="BU23" s="23"/>
      <c r="BV23" s="23"/>
      <c r="BW23" s="23"/>
      <c r="BX23" s="23"/>
      <c r="BY23" s="35"/>
      <c r="BZ23" s="35"/>
      <c r="CA23" s="35"/>
      <c r="CB23" s="35"/>
      <c r="CC23" s="35"/>
      <c r="CD23" s="35"/>
      <c r="CE23" s="35"/>
      <c r="CF23" s="23"/>
      <c r="CG23" s="23"/>
      <c r="CH23" s="23"/>
    </row>
    <row r="24" spans="1:86" ht="12.75" customHeight="1">
      <c r="A24" s="23"/>
      <c r="B24" s="5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5"/>
      <c r="BR24" s="23"/>
      <c r="BS24" s="23"/>
      <c r="BT24" s="23"/>
      <c r="BU24" s="23"/>
      <c r="BV24" s="23"/>
      <c r="BW24" s="23"/>
      <c r="BX24" s="23"/>
      <c r="BY24" s="35"/>
      <c r="BZ24" s="35"/>
      <c r="CA24" s="35"/>
      <c r="CB24" s="35"/>
      <c r="CC24" s="35"/>
      <c r="CD24" s="35"/>
      <c r="CE24" s="35"/>
      <c r="CF24" s="23"/>
      <c r="CG24" s="23"/>
      <c r="CH24" s="23"/>
    </row>
    <row r="25" spans="1:86" ht="12.75" customHeight="1">
      <c r="A25" s="23"/>
      <c r="B25" s="5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5"/>
      <c r="BR25" s="23"/>
      <c r="BS25" s="23"/>
      <c r="BT25" s="23"/>
      <c r="BU25" s="23"/>
      <c r="BV25" s="23"/>
      <c r="BW25" s="23"/>
      <c r="BX25" s="23"/>
      <c r="BY25" s="35"/>
      <c r="BZ25" s="35"/>
      <c r="CA25" s="35"/>
      <c r="CB25" s="35"/>
      <c r="CC25" s="35"/>
      <c r="CD25" s="35"/>
      <c r="CE25" s="35"/>
      <c r="CF25" s="23"/>
      <c r="CG25" s="23"/>
      <c r="CH25" s="23"/>
    </row>
    <row r="26" spans="1:86" ht="12.75">
      <c r="A26" s="23"/>
      <c r="B26" s="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5"/>
      <c r="BR26" s="23"/>
      <c r="BS26" s="23"/>
      <c r="BT26" s="23"/>
      <c r="BU26" s="23"/>
      <c r="BV26" s="23"/>
      <c r="BW26" s="23"/>
      <c r="BX26" s="23"/>
      <c r="BY26" s="35"/>
      <c r="BZ26" s="35"/>
      <c r="CA26" s="35"/>
      <c r="CB26" s="35"/>
      <c r="CC26" s="35"/>
      <c r="CD26" s="35"/>
      <c r="CE26" s="35"/>
      <c r="CF26" s="23"/>
      <c r="CG26" s="23"/>
      <c r="CH26" s="23"/>
    </row>
    <row r="27" spans="1:86" ht="12.75">
      <c r="A27" s="23"/>
      <c r="B27" s="5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1"/>
      <c r="BR27" s="23"/>
      <c r="BS27" s="23"/>
      <c r="BT27" s="23"/>
      <c r="BU27" s="23"/>
      <c r="BV27" s="23"/>
      <c r="BW27" s="23"/>
      <c r="BX27" s="23"/>
      <c r="BY27" s="35"/>
      <c r="BZ27" s="35"/>
      <c r="CA27" s="35"/>
      <c r="CB27" s="35"/>
      <c r="CC27" s="35"/>
      <c r="CD27" s="35"/>
      <c r="CE27" s="35"/>
      <c r="CF27" s="23"/>
      <c r="CG27" s="23"/>
      <c r="CH27" s="23"/>
    </row>
    <row r="28" spans="1:86" ht="12.75">
      <c r="A28" s="23"/>
      <c r="B28" s="5"/>
      <c r="C28" s="176" t="str">
        <f>IF(Teilnehmerliste!C15&lt;&gt;"",Teilnehmerliste!C15&amp;" "&amp;Teilnehmerliste!L15,"")</f>
        <v>00000 Muster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09"/>
      <c r="AP28" s="109"/>
      <c r="AQ28" s="177" t="str">
        <f>IF(Teilnehmerliste!C13&lt;&gt;"",Teilnehmerliste!C13,"")</f>
        <v>00.00.0000</v>
      </c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8" t="str">
        <f>IF(Teilnehmerliste!V13&lt;&gt;"",Teilnehmerliste!V13,"")</f>
        <v>00.00.0000</v>
      </c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2"/>
      <c r="BR28" s="23"/>
      <c r="BS28" s="23"/>
      <c r="BT28" s="23"/>
      <c r="BU28" s="23"/>
      <c r="BV28" s="23"/>
      <c r="BW28" s="23"/>
      <c r="BX28" s="23"/>
      <c r="BY28" s="35"/>
      <c r="BZ28" s="35"/>
      <c r="CA28" s="35"/>
      <c r="CB28" s="35"/>
      <c r="CC28" s="35"/>
      <c r="CD28" s="35"/>
      <c r="CE28" s="35"/>
      <c r="CF28" s="23"/>
      <c r="CG28" s="23"/>
      <c r="CH28" s="23"/>
    </row>
    <row r="29" spans="1:86" ht="12.75">
      <c r="A29" s="23"/>
      <c r="B29" s="5"/>
      <c r="C29" s="179" t="str">
        <f>IF(BT1&lt;&gt;"",VLOOKUP(BT1,CB12:CC15,2,FALSE),"")</f>
        <v>Lehrgangsort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5"/>
      <c r="AP29" s="175"/>
      <c r="AQ29" s="175" t="s">
        <v>14</v>
      </c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 t="s">
        <v>15</v>
      </c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2"/>
      <c r="BR29" s="23"/>
      <c r="BS29" s="23"/>
      <c r="BT29" s="23"/>
      <c r="BU29" s="23"/>
      <c r="BV29" s="23"/>
      <c r="BW29" s="23"/>
      <c r="BX29" s="23"/>
      <c r="BY29" s="35"/>
      <c r="BZ29" s="35"/>
      <c r="CA29" s="35"/>
      <c r="CB29" s="35"/>
      <c r="CC29" s="35"/>
      <c r="CD29" s="35"/>
      <c r="CE29" s="35"/>
      <c r="CF29" s="23"/>
      <c r="CG29" s="23"/>
      <c r="CH29" s="23"/>
    </row>
    <row r="30" spans="1:86" ht="12.75">
      <c r="A30" s="23"/>
      <c r="B30" s="5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0"/>
      <c r="BR30" s="23"/>
      <c r="BS30" s="23"/>
      <c r="BT30" s="23"/>
      <c r="BU30" s="23"/>
      <c r="BV30" s="23"/>
      <c r="BW30" s="23"/>
      <c r="BX30" s="23"/>
      <c r="BY30" s="35"/>
      <c r="BZ30" s="35"/>
      <c r="CA30" s="35"/>
      <c r="CB30" s="35"/>
      <c r="CC30" s="35"/>
      <c r="CD30" s="35"/>
      <c r="CE30" s="35"/>
      <c r="CF30" s="23"/>
      <c r="CG30" s="23"/>
      <c r="CH30" s="23"/>
    </row>
    <row r="31" spans="1:86" ht="12.75">
      <c r="A31" s="23"/>
      <c r="B31" s="5"/>
      <c r="C31" s="181" t="str">
        <f>IF(Teilnehmerliste!AN9&lt;&gt;"",Teilnehmerliste!AN9,"")</f>
        <v>Max Mustermann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8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2"/>
      <c r="BR31" s="23"/>
      <c r="BS31" s="23"/>
      <c r="BT31" s="23"/>
      <c r="BU31" s="23"/>
      <c r="BV31" s="23"/>
      <c r="BW31" s="23"/>
      <c r="BX31" s="23"/>
      <c r="BY31" s="35"/>
      <c r="BZ31" s="35"/>
      <c r="CA31" s="35"/>
      <c r="CB31" s="35"/>
      <c r="CC31" s="35"/>
      <c r="CD31" s="35"/>
      <c r="CE31" s="35"/>
      <c r="CF31" s="23"/>
      <c r="CG31" s="23"/>
      <c r="CH31" s="23"/>
    </row>
    <row r="32" spans="1:86" ht="12.75">
      <c r="A32" s="23"/>
      <c r="B32" s="5"/>
      <c r="C32" s="183" t="str">
        <f>IF(Teilnehmerliste!DI3&lt;&gt;"",Teilnehmerliste!DI3,"")</f>
        <v>00 00 000 / 000 / 000 / 00</v>
      </c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9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2"/>
      <c r="BR32" s="23"/>
      <c r="BS32" s="23"/>
      <c r="BT32" s="23"/>
      <c r="BU32" s="23"/>
      <c r="BV32" s="23"/>
      <c r="BW32" s="23"/>
      <c r="BX32" s="23"/>
      <c r="BY32" s="35"/>
      <c r="BZ32" s="35"/>
      <c r="CA32" s="35"/>
      <c r="CB32" s="35"/>
      <c r="CC32" s="35"/>
      <c r="CD32" s="35"/>
      <c r="CE32" s="35"/>
      <c r="CF32" s="23"/>
      <c r="CG32" s="23"/>
      <c r="CH32" s="23"/>
    </row>
    <row r="33" spans="1:86" ht="12.75">
      <c r="A33" s="23"/>
      <c r="B33" s="5"/>
      <c r="C33" s="179" t="s">
        <v>41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7"/>
      <c r="AJ33" s="186" t="s">
        <v>16</v>
      </c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5"/>
      <c r="BR33" s="23"/>
      <c r="BS33" s="23"/>
      <c r="BT33" s="23"/>
      <c r="BU33" s="23"/>
      <c r="BV33" s="23"/>
      <c r="BW33" s="23"/>
      <c r="BX33" s="23"/>
      <c r="BY33" s="35"/>
      <c r="BZ33" s="35"/>
      <c r="CA33" s="35"/>
      <c r="CB33" s="35"/>
      <c r="CC33" s="35"/>
      <c r="CD33" s="35"/>
      <c r="CE33" s="35"/>
      <c r="CF33" s="23"/>
      <c r="CG33" s="23"/>
      <c r="CH33" s="23"/>
    </row>
    <row r="34" spans="1:86" ht="12.75">
      <c r="A34" s="23"/>
      <c r="B34" s="5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5"/>
      <c r="BR34" s="23"/>
      <c r="BS34" s="23"/>
      <c r="BT34" s="23"/>
      <c r="BU34" s="23"/>
      <c r="BV34" s="23"/>
      <c r="BW34" s="23"/>
      <c r="BX34" s="23"/>
      <c r="BY34" s="35"/>
      <c r="BZ34" s="35"/>
      <c r="CA34" s="35"/>
      <c r="CB34" s="35"/>
      <c r="CC34" s="35"/>
      <c r="CD34" s="35"/>
      <c r="CE34" s="35"/>
      <c r="CF34" s="23"/>
      <c r="CG34" s="23"/>
      <c r="CH34" s="23"/>
    </row>
    <row r="35" spans="1:86" ht="12.75">
      <c r="A35" s="23"/>
      <c r="B35" s="5"/>
      <c r="C35" s="183" t="str">
        <f>IF(Teilnehmerliste!CF11&lt;&gt;"",Teilnehmerliste!CF11,"")</f>
        <v>DLRG Muster e. V.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5"/>
      <c r="BR35" s="23"/>
      <c r="BS35" s="23"/>
      <c r="BT35" s="23"/>
      <c r="BU35" s="23"/>
      <c r="BV35" s="23"/>
      <c r="BW35" s="23"/>
      <c r="BX35" s="23"/>
      <c r="BY35" s="35"/>
      <c r="BZ35" s="35"/>
      <c r="CA35" s="35"/>
      <c r="CB35" s="35"/>
      <c r="CC35" s="35"/>
      <c r="CD35" s="35"/>
      <c r="CE35" s="35"/>
      <c r="CF35" s="23"/>
      <c r="CG35" s="23"/>
      <c r="CH35" s="23"/>
    </row>
    <row r="36" spans="1:86" ht="12.75">
      <c r="A36" s="23"/>
      <c r="B36" s="5"/>
      <c r="C36" s="189" t="str">
        <f>IF(Teilnehmerliste!CF13&lt;&gt;"",Teilnehmerliste!CF13,"")</f>
        <v>Muster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90" t="str">
        <f>IF(Teilnehmerliste!CF15&lt;&gt;"",Teilnehmerliste!CF15,"")</f>
        <v>00.00.0000</v>
      </c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5"/>
      <c r="BR36" s="23"/>
      <c r="BS36" s="23"/>
      <c r="BT36" s="23"/>
      <c r="BU36" s="23"/>
      <c r="BV36" s="23"/>
      <c r="BW36" s="23"/>
      <c r="BX36" s="23"/>
      <c r="BY36" s="35"/>
      <c r="BZ36" s="35"/>
      <c r="CA36" s="35"/>
      <c r="CB36" s="35"/>
      <c r="CC36" s="35"/>
      <c r="CD36" s="35"/>
      <c r="CE36" s="35"/>
      <c r="CF36" s="23"/>
      <c r="CG36" s="23"/>
      <c r="CH36" s="23"/>
    </row>
    <row r="37" spans="1:86" ht="12.75">
      <c r="A37" s="23"/>
      <c r="B37" s="5"/>
      <c r="C37" s="179" t="s">
        <v>42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5" t="s">
        <v>11</v>
      </c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86" t="s">
        <v>43</v>
      </c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5"/>
      <c r="BR37" s="23"/>
      <c r="BS37" s="23"/>
      <c r="BT37" s="23"/>
      <c r="BU37" s="23"/>
      <c r="BV37" s="23"/>
      <c r="BW37" s="23"/>
      <c r="BX37" s="23"/>
      <c r="BY37" s="35"/>
      <c r="BZ37" s="35"/>
      <c r="CA37" s="35"/>
      <c r="CB37" s="35"/>
      <c r="CC37" s="35"/>
      <c r="CD37" s="35"/>
      <c r="CE37" s="35"/>
      <c r="CF37" s="23"/>
      <c r="CG37" s="23"/>
      <c r="CH37" s="23"/>
    </row>
    <row r="38" spans="1:86" ht="6" customHeight="1">
      <c r="A38" s="23"/>
      <c r="B38" s="5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23"/>
      <c r="CG38" s="23"/>
      <c r="CH38" s="23"/>
    </row>
    <row r="39" spans="1:86" ht="15.75" customHeight="1">
      <c r="A39" s="23"/>
      <c r="B39" s="5"/>
      <c r="C39" s="187" t="s">
        <v>17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5"/>
      <c r="BR39" s="35"/>
      <c r="BS39" s="34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23"/>
      <c r="CG39" s="23"/>
      <c r="CH39" s="23"/>
    </row>
    <row r="40" spans="1:86" ht="10.5" customHeight="1">
      <c r="A40" s="23"/>
      <c r="B40" s="5"/>
      <c r="C40" s="172">
        <f>IF(Teilnehmerliste!BN15&lt;&gt;"",BT40,"")</f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5"/>
      <c r="BR40" s="35"/>
      <c r="BS40" s="34"/>
      <c r="BT40" s="35" t="str">
        <f>CONCATENATE("Kennziffer der ermächtigten Ausbildungsstelle gem. BGV/GUV-V A1 – ",Teilnehmerliste!CX15,".")</f>
        <v>Kennziffer der ermächtigten Ausbildungsstelle gem. BGV/GUV-V A1 – .</v>
      </c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23"/>
      <c r="CG40" s="23"/>
      <c r="CH40" s="23"/>
    </row>
    <row r="41" spans="1:86" ht="12.75">
      <c r="A41" s="23"/>
      <c r="B41" s="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23"/>
      <c r="CG41" s="23"/>
      <c r="CH41" s="23"/>
    </row>
    <row r="42" spans="2:86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23"/>
      <c r="CG42" s="23"/>
      <c r="CH42" s="23"/>
    </row>
    <row r="43" spans="70:86" ht="12.75"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</row>
    <row r="44" spans="70:86" ht="12.75"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</row>
    <row r="45" spans="70:86" ht="12.75"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</row>
    <row r="46" spans="70:86" ht="12.75"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</row>
    <row r="47" spans="70:86" ht="12.75"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</row>
    <row r="48" spans="70:86" ht="12.75"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</row>
  </sheetData>
  <sheetProtection password="C703" sheet="1" objects="1" scenarios="1" selectLockedCells="1"/>
  <mergeCells count="47">
    <mergeCell ref="C6:BP7"/>
    <mergeCell ref="C27:BP27"/>
    <mergeCell ref="C17:BP17"/>
    <mergeCell ref="C18:BP18"/>
    <mergeCell ref="C19:BP19"/>
    <mergeCell ref="C20:BP26"/>
    <mergeCell ref="C14:BP14"/>
    <mergeCell ref="C15:BP15"/>
    <mergeCell ref="C16:BP16"/>
    <mergeCell ref="C28:AN28"/>
    <mergeCell ref="AO28:AP28"/>
    <mergeCell ref="AQ28:BC28"/>
    <mergeCell ref="BD28:BP28"/>
    <mergeCell ref="C29:AN29"/>
    <mergeCell ref="AO29:AP29"/>
    <mergeCell ref="AQ29:BC29"/>
    <mergeCell ref="BD29:BP29"/>
    <mergeCell ref="C30:BP30"/>
    <mergeCell ref="C31:AH31"/>
    <mergeCell ref="AJ31:BP31"/>
    <mergeCell ref="C32:AH32"/>
    <mergeCell ref="AJ32:BP32"/>
    <mergeCell ref="C40:BP40"/>
    <mergeCell ref="C41:BP41"/>
    <mergeCell ref="C37:AG37"/>
    <mergeCell ref="AH37:AS37"/>
    <mergeCell ref="AT37:BP37"/>
    <mergeCell ref="C38:BP38"/>
    <mergeCell ref="C39:BP39"/>
    <mergeCell ref="C33:AH33"/>
    <mergeCell ref="AJ33:BP33"/>
    <mergeCell ref="C34:BP34"/>
    <mergeCell ref="C35:AG35"/>
    <mergeCell ref="AH35:AS35"/>
    <mergeCell ref="AT35:BP36"/>
    <mergeCell ref="C36:AG36"/>
    <mergeCell ref="AH36:AS36"/>
    <mergeCell ref="C2:BP2"/>
    <mergeCell ref="C10:BP10"/>
    <mergeCell ref="C13:BP13"/>
    <mergeCell ref="C11:BP11"/>
    <mergeCell ref="C12:BP12"/>
    <mergeCell ref="C3:BP3"/>
    <mergeCell ref="C4:BP4"/>
    <mergeCell ref="C5:BP5"/>
    <mergeCell ref="C8:BP8"/>
    <mergeCell ref="C9:BP9"/>
  </mergeCells>
  <printOptions/>
  <pageMargins left="0.9055118110236221" right="0.5118110236220472" top="0.5905511811023623" bottom="0.5905511811023623" header="0.5118110236220472" footer="0.5118110236220472"/>
  <pageSetup fitToHeight="1" fitToWidth="1" horizontalDpi="600" verticalDpi="600" orientation="portrait" paperSize="11" r:id="rId3"/>
  <legacyDrawing r:id="rId1"/>
  <picture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24">
    <tabColor indexed="12"/>
    <pageSetUpPr fitToPage="1"/>
  </sheetPr>
  <dimension ref="A1:CH48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11.421875" style="20" customWidth="1"/>
    <col min="2" max="2" width="2.7109375" style="20" customWidth="1"/>
    <col min="3" max="68" width="0.85546875" style="20" customWidth="1"/>
    <col min="69" max="69" width="2.7109375" style="20" customWidth="1"/>
    <col min="70" max="70" width="11.421875" style="20" customWidth="1"/>
    <col min="71" max="71" width="6.7109375" style="20" customWidth="1"/>
    <col min="72" max="72" width="7.8515625" style="20" customWidth="1"/>
    <col min="73" max="16384" width="11.421875" style="20" customWidth="1"/>
  </cols>
  <sheetData>
    <row r="1" spans="1:86" ht="12.75">
      <c r="A1" s="23"/>
      <c r="BR1" s="35"/>
      <c r="BS1" s="34" t="str">
        <f>IF(BS2&lt;&gt;"",BS2,"")&amp;IF(BS3&lt;&gt;"",BS3,"")</f>
        <v>TN 19</v>
      </c>
      <c r="BT1" s="34">
        <f>IF(BU1&lt;&gt;0,VLOOKUP(BU1,BS5:BT8,2,FALSE),"")</f>
        <v>1</v>
      </c>
      <c r="BU1" s="34">
        <f>BS5+BS6+BS7+BS8</f>
        <v>1</v>
      </c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23"/>
      <c r="CG1" s="23"/>
      <c r="CH1" s="23"/>
    </row>
    <row r="2" spans="1:86" ht="12.75">
      <c r="A2" s="23"/>
      <c r="B2" s="5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5"/>
      <c r="BR2" s="35"/>
      <c r="BS2" s="34" t="str">
        <f>IF(ISERROR(BT2),"",BT2)</f>
        <v>TN 19</v>
      </c>
      <c r="BT2" s="35" t="str">
        <f ca="1">MID(CELL("Dateiname",$A$1),FIND("]",CELL("Dateiname",$A$1))+1,31)</f>
        <v>TN 19</v>
      </c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23"/>
      <c r="CG2" s="23"/>
      <c r="CH2" s="23"/>
    </row>
    <row r="3" spans="1:86" ht="30">
      <c r="A3" s="23"/>
      <c r="B3" s="5"/>
      <c r="C3" s="191" t="str">
        <f>IF(BT1&lt;&gt;"",VLOOKUP(BT1,BV5:BW8,2,FALSE),"")</f>
        <v>Lehrgangsnachweis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5"/>
      <c r="BR3" s="35"/>
      <c r="BS3" s="34">
        <f>IF(ISERROR(BT3),"",BT3)</f>
      </c>
      <c r="BT3" s="35" t="e">
        <f ca="1">MID(CELL("Dateiname",A1),FIND("#",CELL("Dateiname",A1))+2,31)</f>
        <v>#VALUE!</v>
      </c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23"/>
      <c r="CG3" s="23"/>
      <c r="CH3" s="23"/>
    </row>
    <row r="4" spans="1:86" ht="12.75" customHeight="1">
      <c r="A4" s="23"/>
      <c r="B4" s="5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23"/>
      <c r="CG4" s="23"/>
      <c r="CH4" s="23"/>
    </row>
    <row r="5" spans="1:86" ht="20.25">
      <c r="A5" s="23"/>
      <c r="B5" s="5"/>
      <c r="C5" s="193" t="str">
        <f>IF(BT1&lt;&gt;"",VLOOKUP(BT1,BY5:BZ8,2,FALSE),"")</f>
        <v>Sanitätsausbildung A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5"/>
      <c r="BR5" s="35"/>
      <c r="BS5" s="34">
        <f>IF(Teilnehmerliste!C18&lt;&gt;"",BT5,0)</f>
        <v>1</v>
      </c>
      <c r="BT5" s="34">
        <v>1</v>
      </c>
      <c r="BU5" s="35"/>
      <c r="BV5" s="30">
        <v>1</v>
      </c>
      <c r="BW5" s="31" t="s">
        <v>56</v>
      </c>
      <c r="BX5" s="35"/>
      <c r="BY5" s="30">
        <v>1</v>
      </c>
      <c r="BZ5" s="32" t="s">
        <v>57</v>
      </c>
      <c r="CA5" s="35"/>
      <c r="CB5" s="30">
        <v>1</v>
      </c>
      <c r="CC5" s="32">
        <f>VLOOKUP(BS1,Teilnehmerliste!DI23:Teilnehmerliste!DM42,5,FALSE)</f>
      </c>
      <c r="CD5" s="35"/>
      <c r="CE5" s="35"/>
      <c r="CF5" s="23"/>
      <c r="CG5" s="23"/>
      <c r="CH5" s="23"/>
    </row>
    <row r="6" spans="1:86" ht="10.5" customHeight="1">
      <c r="A6" s="23"/>
      <c r="B6" s="5"/>
      <c r="C6" s="169" t="str">
        <f>IF(BT1&lt;&gt;"",VLOOKUP(BT1,BS12:BT15,2,FALSE),"")</f>
        <v>(Sanitätshelfer)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5"/>
      <c r="BR6" s="35"/>
      <c r="BS6" s="34">
        <f>IF(Teilnehmerliste!AD18&lt;&gt;"",BT6,0)</f>
        <v>0</v>
      </c>
      <c r="BT6" s="34">
        <v>2</v>
      </c>
      <c r="BU6" s="35"/>
      <c r="BV6" s="30">
        <v>2</v>
      </c>
      <c r="BW6" s="31" t="s">
        <v>56</v>
      </c>
      <c r="BX6" s="35"/>
      <c r="BY6" s="30">
        <v>2</v>
      </c>
      <c r="BZ6" s="32" t="s">
        <v>58</v>
      </c>
      <c r="CA6" s="35"/>
      <c r="CB6" s="30">
        <v>2</v>
      </c>
      <c r="CC6" s="32">
        <f>VLOOKUP(BS1,Teilnehmerliste!DI23:Teilnehmerliste!DM42,5,FALSE)</f>
      </c>
      <c r="CD6" s="35"/>
      <c r="CE6" s="35"/>
      <c r="CF6" s="23"/>
      <c r="CG6" s="23"/>
      <c r="CH6" s="23"/>
    </row>
    <row r="7" spans="1:86" ht="15" customHeight="1">
      <c r="A7" s="23"/>
      <c r="B7" s="5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5"/>
      <c r="BR7" s="35"/>
      <c r="BS7" s="34">
        <f>IF(Teilnehmerliste!BE18&lt;&gt;"",BT7,0)</f>
        <v>0</v>
      </c>
      <c r="BT7" s="34">
        <v>3</v>
      </c>
      <c r="BU7" s="35"/>
      <c r="BV7" s="30">
        <v>3</v>
      </c>
      <c r="BW7" s="31" t="s">
        <v>56</v>
      </c>
      <c r="BX7" s="35"/>
      <c r="BY7" s="30">
        <v>3</v>
      </c>
      <c r="BZ7" s="32" t="s">
        <v>59</v>
      </c>
      <c r="CA7" s="35"/>
      <c r="CB7" s="30">
        <v>3</v>
      </c>
      <c r="CC7" s="32">
        <f>VLOOKUP(BS1,Teilnehmerliste!DI23:Teilnehmerliste!DM42,5,FALSE)</f>
      </c>
      <c r="CD7" s="35"/>
      <c r="CE7" s="35"/>
      <c r="CF7" s="23"/>
      <c r="CG7" s="23"/>
      <c r="CH7" s="23"/>
    </row>
    <row r="8" spans="1:86" ht="12.75">
      <c r="A8" s="23"/>
      <c r="B8" s="5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5"/>
      <c r="BR8" s="35"/>
      <c r="BS8" s="34">
        <f>IF(Teilnehmerliste!CF18&lt;&gt;"",BT8,0)</f>
        <v>0</v>
      </c>
      <c r="BT8" s="34">
        <v>4</v>
      </c>
      <c r="BU8" s="35"/>
      <c r="BV8" s="30">
        <v>4</v>
      </c>
      <c r="BW8" s="31" t="s">
        <v>18</v>
      </c>
      <c r="BX8" s="35"/>
      <c r="BY8" s="30">
        <v>4</v>
      </c>
      <c r="BZ8" s="32" t="str">
        <f>CONCATENATE("Sanitätstraining ",Teilnehmerliste!DA18)</f>
        <v>Sanitätstraining </v>
      </c>
      <c r="CA8" s="35"/>
      <c r="CB8" s="30">
        <v>4</v>
      </c>
      <c r="CC8" s="31" t="s">
        <v>62</v>
      </c>
      <c r="CD8" s="35"/>
      <c r="CE8" s="35"/>
      <c r="CF8" s="23"/>
      <c r="CG8" s="23"/>
      <c r="CH8" s="23"/>
    </row>
    <row r="9" spans="1:86" ht="13.5" customHeight="1">
      <c r="A9" s="23"/>
      <c r="B9" s="5"/>
      <c r="C9" s="194">
        <f>IF(BT1&lt;&gt;"",VLOOKUP(BT1,CB5:CC8,2,FALSE),"")</f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23"/>
      <c r="CG9" s="23"/>
      <c r="CH9" s="23"/>
    </row>
    <row r="10" spans="1:86" ht="13.5" customHeight="1">
      <c r="A10" s="23"/>
      <c r="B10" s="5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5"/>
      <c r="BR10" s="35"/>
      <c r="BS10" s="34"/>
      <c r="BT10" s="34"/>
      <c r="BU10" s="35"/>
      <c r="BV10" s="30"/>
      <c r="BW10" s="31"/>
      <c r="BX10" s="35"/>
      <c r="BY10" s="30"/>
      <c r="BZ10" s="32"/>
      <c r="CA10" s="35"/>
      <c r="CB10" s="30"/>
      <c r="CC10" s="31"/>
      <c r="CD10" s="35"/>
      <c r="CE10" s="35"/>
      <c r="CF10" s="23"/>
      <c r="CG10" s="23"/>
      <c r="CH10" s="23"/>
    </row>
    <row r="11" spans="1:86" ht="18">
      <c r="A11" s="23"/>
      <c r="B11" s="5"/>
      <c r="C11" s="174">
        <f>VLOOKUP(BS1,Teilnehmerliste!DI23:DM42,2,FALSE)</f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23"/>
      <c r="CG11" s="23"/>
      <c r="CH11" s="23"/>
    </row>
    <row r="12" spans="1:86" ht="15">
      <c r="A12" s="23"/>
      <c r="B12" s="5"/>
      <c r="C12" s="172" t="s">
        <v>8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5"/>
      <c r="BR12" s="35"/>
      <c r="BS12" s="36">
        <v>1</v>
      </c>
      <c r="BT12" s="32" t="s">
        <v>60</v>
      </c>
      <c r="BU12" s="35"/>
      <c r="BV12" s="35"/>
      <c r="BW12" s="35"/>
      <c r="BX12" s="35"/>
      <c r="BY12" s="35"/>
      <c r="BZ12" s="35"/>
      <c r="CA12" s="35"/>
      <c r="CB12" s="34">
        <v>1</v>
      </c>
      <c r="CC12" s="35" t="s">
        <v>13</v>
      </c>
      <c r="CD12" s="35"/>
      <c r="CE12" s="35"/>
      <c r="CF12" s="23"/>
      <c r="CG12" s="23"/>
      <c r="CH12" s="23"/>
    </row>
    <row r="13" spans="1:86" ht="12.75">
      <c r="A13" s="23"/>
      <c r="B13" s="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5"/>
      <c r="BR13" s="35"/>
      <c r="BS13" s="30">
        <v>2</v>
      </c>
      <c r="BT13" s="32" t="s">
        <v>61</v>
      </c>
      <c r="BU13" s="35"/>
      <c r="BV13" s="35"/>
      <c r="BW13" s="35"/>
      <c r="BX13" s="35"/>
      <c r="BY13" s="35"/>
      <c r="BZ13" s="35"/>
      <c r="CA13" s="35"/>
      <c r="CB13" s="34">
        <v>2</v>
      </c>
      <c r="CC13" s="35" t="s">
        <v>13</v>
      </c>
      <c r="CD13" s="35"/>
      <c r="CE13" s="35"/>
      <c r="CF13" s="23"/>
      <c r="CG13" s="23"/>
      <c r="CH13" s="23"/>
    </row>
    <row r="14" spans="1:86" ht="18">
      <c r="A14" s="23"/>
      <c r="B14" s="5"/>
      <c r="C14" s="174">
        <f>VLOOKUP(BS1,Teilnehmerliste!DI23:DM42,3,FALSE)</f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5"/>
      <c r="BR14" s="35"/>
      <c r="BS14" s="30">
        <v>3</v>
      </c>
      <c r="BT14" s="32" t="s">
        <v>86</v>
      </c>
      <c r="BU14" s="35"/>
      <c r="BV14" s="35"/>
      <c r="BW14" s="35"/>
      <c r="BX14" s="35"/>
      <c r="BY14" s="35"/>
      <c r="BZ14" s="35"/>
      <c r="CA14" s="35"/>
      <c r="CB14" s="34">
        <v>3</v>
      </c>
      <c r="CC14" s="35" t="s">
        <v>13</v>
      </c>
      <c r="CD14" s="35"/>
      <c r="CE14" s="35"/>
      <c r="CF14" s="23"/>
      <c r="CG14" s="23"/>
      <c r="CH14" s="23"/>
    </row>
    <row r="15" spans="1:86" ht="12.75">
      <c r="A15" s="23"/>
      <c r="B15" s="5"/>
      <c r="C15" s="175" t="s">
        <v>9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5"/>
      <c r="BR15" s="35"/>
      <c r="BS15" s="30">
        <v>4</v>
      </c>
      <c r="BT15" s="42" t="e">
        <f>CONCATENATE("Die Fortbildung ist gültig bis ",TEXT(Teilnehmerliste!AU15,"TT.MM.JJJJ"))</f>
        <v>#VALUE!</v>
      </c>
      <c r="BU15" s="35"/>
      <c r="BV15" s="35"/>
      <c r="BW15" s="35"/>
      <c r="BX15" s="35"/>
      <c r="BY15" s="35"/>
      <c r="BZ15" s="35"/>
      <c r="CA15" s="35"/>
      <c r="CB15" s="34">
        <v>4</v>
      </c>
      <c r="CC15" s="35" t="s">
        <v>44</v>
      </c>
      <c r="CD15" s="35"/>
      <c r="CE15" s="35"/>
      <c r="CF15" s="23"/>
      <c r="CG15" s="23"/>
      <c r="CH15" s="23"/>
    </row>
    <row r="16" spans="1:86" ht="12.75">
      <c r="A16" s="23"/>
      <c r="B16" s="5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23"/>
      <c r="CG16" s="23"/>
      <c r="CH16" s="23"/>
    </row>
    <row r="17" spans="1:86" ht="18">
      <c r="A17" s="23"/>
      <c r="B17" s="5"/>
      <c r="C17" s="171">
        <f>VLOOKUP(BS1,Teilnehmerliste!DI23:DM42,4,FALSE)</f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23"/>
      <c r="CG17" s="23"/>
      <c r="CH17" s="23"/>
    </row>
    <row r="18" spans="1:86" ht="12.75">
      <c r="A18" s="23"/>
      <c r="B18" s="5"/>
      <c r="C18" s="172" t="s">
        <v>10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5"/>
      <c r="BR18" s="35"/>
      <c r="BS18" s="30"/>
      <c r="BT18" s="32"/>
      <c r="BU18" s="35"/>
      <c r="BV18" s="30"/>
      <c r="BW18" s="31"/>
      <c r="BX18" s="35"/>
      <c r="BY18" s="34"/>
      <c r="BZ18" s="35"/>
      <c r="CA18" s="35"/>
      <c r="CB18" s="35"/>
      <c r="CC18" s="35"/>
      <c r="CD18" s="35"/>
      <c r="CE18" s="35"/>
      <c r="CF18" s="23"/>
      <c r="CG18" s="23"/>
      <c r="CH18" s="23"/>
    </row>
    <row r="19" spans="1:86" ht="12.75">
      <c r="A19" s="23"/>
      <c r="B19" s="5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5"/>
      <c r="BR19" s="35"/>
      <c r="BS19" s="30"/>
      <c r="BT19" s="32"/>
      <c r="BU19" s="35"/>
      <c r="BV19" s="30"/>
      <c r="BW19" s="31"/>
      <c r="BX19" s="35"/>
      <c r="BY19" s="34"/>
      <c r="BZ19" s="35"/>
      <c r="CA19" s="35"/>
      <c r="CB19" s="35"/>
      <c r="CC19" s="35"/>
      <c r="CD19" s="35"/>
      <c r="CE19" s="35"/>
      <c r="CF19" s="23"/>
      <c r="CG19" s="23"/>
      <c r="CH19" s="23"/>
    </row>
    <row r="20" spans="1:86" ht="12.75" customHeight="1">
      <c r="A20" s="23"/>
      <c r="B20" s="5"/>
      <c r="C20" s="173" t="str">
        <f>IF(BT1&lt;&gt;"",VLOOKUP(BT1,Teilnehmerliste!DL49:DM52,2,FALSE),"")</f>
        <v>hat die Sanitätsausbildung A mit 
mindestens 24 Unterrichtseinheiten (UE)
am 00.00.0000 erfolgreich abgeschlossen.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5"/>
      <c r="BR20" s="35"/>
      <c r="BS20" s="30"/>
      <c r="BT20" s="32"/>
      <c r="BU20" s="35"/>
      <c r="BV20" s="30"/>
      <c r="BW20" s="31"/>
      <c r="BX20" s="35"/>
      <c r="BY20" s="34"/>
      <c r="BZ20" s="35"/>
      <c r="CA20" s="35"/>
      <c r="CB20" s="35"/>
      <c r="CC20" s="35"/>
      <c r="CD20" s="35"/>
      <c r="CE20" s="35"/>
      <c r="CF20" s="23"/>
      <c r="CG20" s="23"/>
      <c r="CH20" s="23"/>
    </row>
    <row r="21" spans="1:86" ht="12.75" customHeight="1">
      <c r="A21" s="23"/>
      <c r="B21" s="5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5"/>
      <c r="BR21" s="35"/>
      <c r="BS21" s="30"/>
      <c r="BT21" s="32"/>
      <c r="BU21" s="35"/>
      <c r="BV21" s="30"/>
      <c r="BW21" s="31"/>
      <c r="BX21" s="35"/>
      <c r="BY21" s="34"/>
      <c r="BZ21" s="35"/>
      <c r="CA21" s="35"/>
      <c r="CB21" s="35"/>
      <c r="CC21" s="35"/>
      <c r="CD21" s="35"/>
      <c r="CE21" s="35"/>
      <c r="CF21" s="23"/>
      <c r="CG21" s="23"/>
      <c r="CH21" s="23"/>
    </row>
    <row r="22" spans="1:86" ht="12.75" customHeight="1">
      <c r="A22" s="23"/>
      <c r="B22" s="5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5"/>
      <c r="BR22" s="35"/>
      <c r="BS22" s="34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23"/>
      <c r="CG22" s="23"/>
      <c r="CH22" s="23"/>
    </row>
    <row r="23" spans="1:86" ht="12.75" customHeight="1">
      <c r="A23" s="23"/>
      <c r="B23" s="5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5"/>
      <c r="BR23" s="23"/>
      <c r="BS23" s="23"/>
      <c r="BT23" s="23"/>
      <c r="BU23" s="23"/>
      <c r="BV23" s="23"/>
      <c r="BW23" s="23"/>
      <c r="BX23" s="23"/>
      <c r="BY23" s="35"/>
      <c r="BZ23" s="35"/>
      <c r="CA23" s="35"/>
      <c r="CB23" s="35"/>
      <c r="CC23" s="35"/>
      <c r="CD23" s="35"/>
      <c r="CE23" s="35"/>
      <c r="CF23" s="23"/>
      <c r="CG23" s="23"/>
      <c r="CH23" s="23"/>
    </row>
    <row r="24" spans="1:86" ht="12.75" customHeight="1">
      <c r="A24" s="23"/>
      <c r="B24" s="5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5"/>
      <c r="BR24" s="23"/>
      <c r="BS24" s="23"/>
      <c r="BT24" s="23"/>
      <c r="BU24" s="23"/>
      <c r="BV24" s="23"/>
      <c r="BW24" s="23"/>
      <c r="BX24" s="23"/>
      <c r="BY24" s="35"/>
      <c r="BZ24" s="35"/>
      <c r="CA24" s="35"/>
      <c r="CB24" s="35"/>
      <c r="CC24" s="35"/>
      <c r="CD24" s="35"/>
      <c r="CE24" s="35"/>
      <c r="CF24" s="23"/>
      <c r="CG24" s="23"/>
      <c r="CH24" s="23"/>
    </row>
    <row r="25" spans="1:86" ht="12.75" customHeight="1">
      <c r="A25" s="23"/>
      <c r="B25" s="5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5"/>
      <c r="BR25" s="23"/>
      <c r="BS25" s="23"/>
      <c r="BT25" s="23"/>
      <c r="BU25" s="23"/>
      <c r="BV25" s="23"/>
      <c r="BW25" s="23"/>
      <c r="BX25" s="23"/>
      <c r="BY25" s="35"/>
      <c r="BZ25" s="35"/>
      <c r="CA25" s="35"/>
      <c r="CB25" s="35"/>
      <c r="CC25" s="35"/>
      <c r="CD25" s="35"/>
      <c r="CE25" s="35"/>
      <c r="CF25" s="23"/>
      <c r="CG25" s="23"/>
      <c r="CH25" s="23"/>
    </row>
    <row r="26" spans="1:86" ht="12.75">
      <c r="A26" s="23"/>
      <c r="B26" s="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5"/>
      <c r="BR26" s="23"/>
      <c r="BS26" s="23"/>
      <c r="BT26" s="23"/>
      <c r="BU26" s="23"/>
      <c r="BV26" s="23"/>
      <c r="BW26" s="23"/>
      <c r="BX26" s="23"/>
      <c r="BY26" s="35"/>
      <c r="BZ26" s="35"/>
      <c r="CA26" s="35"/>
      <c r="CB26" s="35"/>
      <c r="CC26" s="35"/>
      <c r="CD26" s="35"/>
      <c r="CE26" s="35"/>
      <c r="CF26" s="23"/>
      <c r="CG26" s="23"/>
      <c r="CH26" s="23"/>
    </row>
    <row r="27" spans="1:86" ht="12.75">
      <c r="A27" s="23"/>
      <c r="B27" s="5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1"/>
      <c r="BR27" s="23"/>
      <c r="BS27" s="23"/>
      <c r="BT27" s="23"/>
      <c r="BU27" s="23"/>
      <c r="BV27" s="23"/>
      <c r="BW27" s="23"/>
      <c r="BX27" s="23"/>
      <c r="BY27" s="35"/>
      <c r="BZ27" s="35"/>
      <c r="CA27" s="35"/>
      <c r="CB27" s="35"/>
      <c r="CC27" s="35"/>
      <c r="CD27" s="35"/>
      <c r="CE27" s="35"/>
      <c r="CF27" s="23"/>
      <c r="CG27" s="23"/>
      <c r="CH27" s="23"/>
    </row>
    <row r="28" spans="1:86" ht="12.75">
      <c r="A28" s="23"/>
      <c r="B28" s="5"/>
      <c r="C28" s="176" t="str">
        <f>IF(Teilnehmerliste!C15&lt;&gt;"",Teilnehmerliste!C15&amp;" "&amp;Teilnehmerliste!L15,"")</f>
        <v>00000 Muster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09"/>
      <c r="AP28" s="109"/>
      <c r="AQ28" s="177" t="str">
        <f>IF(Teilnehmerliste!C13&lt;&gt;"",Teilnehmerliste!C13,"")</f>
        <v>00.00.0000</v>
      </c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8" t="str">
        <f>IF(Teilnehmerliste!V13&lt;&gt;"",Teilnehmerliste!V13,"")</f>
        <v>00.00.0000</v>
      </c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2"/>
      <c r="BR28" s="23"/>
      <c r="BS28" s="23"/>
      <c r="BT28" s="23"/>
      <c r="BU28" s="23"/>
      <c r="BV28" s="23"/>
      <c r="BW28" s="23"/>
      <c r="BX28" s="23"/>
      <c r="BY28" s="35"/>
      <c r="BZ28" s="35"/>
      <c r="CA28" s="35"/>
      <c r="CB28" s="35"/>
      <c r="CC28" s="35"/>
      <c r="CD28" s="35"/>
      <c r="CE28" s="35"/>
      <c r="CF28" s="23"/>
      <c r="CG28" s="23"/>
      <c r="CH28" s="23"/>
    </row>
    <row r="29" spans="1:86" ht="12.75">
      <c r="A29" s="23"/>
      <c r="B29" s="5"/>
      <c r="C29" s="179" t="str">
        <f>IF(BT1&lt;&gt;"",VLOOKUP(BT1,CB12:CC15,2,FALSE),"")</f>
        <v>Lehrgangsort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5"/>
      <c r="AP29" s="175"/>
      <c r="AQ29" s="175" t="s">
        <v>14</v>
      </c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 t="s">
        <v>15</v>
      </c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2"/>
      <c r="BR29" s="23"/>
      <c r="BS29" s="23"/>
      <c r="BT29" s="23"/>
      <c r="BU29" s="23"/>
      <c r="BV29" s="23"/>
      <c r="BW29" s="23"/>
      <c r="BX29" s="23"/>
      <c r="BY29" s="35"/>
      <c r="BZ29" s="35"/>
      <c r="CA29" s="35"/>
      <c r="CB29" s="35"/>
      <c r="CC29" s="35"/>
      <c r="CD29" s="35"/>
      <c r="CE29" s="35"/>
      <c r="CF29" s="23"/>
      <c r="CG29" s="23"/>
      <c r="CH29" s="23"/>
    </row>
    <row r="30" spans="1:86" ht="12.75">
      <c r="A30" s="23"/>
      <c r="B30" s="5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0"/>
      <c r="BR30" s="23"/>
      <c r="BS30" s="23"/>
      <c r="BT30" s="23"/>
      <c r="BU30" s="23"/>
      <c r="BV30" s="23"/>
      <c r="BW30" s="23"/>
      <c r="BX30" s="23"/>
      <c r="BY30" s="35"/>
      <c r="BZ30" s="35"/>
      <c r="CA30" s="35"/>
      <c r="CB30" s="35"/>
      <c r="CC30" s="35"/>
      <c r="CD30" s="35"/>
      <c r="CE30" s="35"/>
      <c r="CF30" s="23"/>
      <c r="CG30" s="23"/>
      <c r="CH30" s="23"/>
    </row>
    <row r="31" spans="1:86" ht="12.75">
      <c r="A31" s="23"/>
      <c r="B31" s="5"/>
      <c r="C31" s="181" t="str">
        <f>IF(Teilnehmerliste!AN9&lt;&gt;"",Teilnehmerliste!AN9,"")</f>
        <v>Max Mustermann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8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2"/>
      <c r="BR31" s="23"/>
      <c r="BS31" s="23"/>
      <c r="BT31" s="23"/>
      <c r="BU31" s="23"/>
      <c r="BV31" s="23"/>
      <c r="BW31" s="23"/>
      <c r="BX31" s="23"/>
      <c r="BY31" s="35"/>
      <c r="BZ31" s="35"/>
      <c r="CA31" s="35"/>
      <c r="CB31" s="35"/>
      <c r="CC31" s="35"/>
      <c r="CD31" s="35"/>
      <c r="CE31" s="35"/>
      <c r="CF31" s="23"/>
      <c r="CG31" s="23"/>
      <c r="CH31" s="23"/>
    </row>
    <row r="32" spans="1:86" ht="12.75">
      <c r="A32" s="23"/>
      <c r="B32" s="5"/>
      <c r="C32" s="183" t="str">
        <f>IF(Teilnehmerliste!DI3&lt;&gt;"",Teilnehmerliste!DI3,"")</f>
        <v>00 00 000 / 000 / 000 / 00</v>
      </c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9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2"/>
      <c r="BR32" s="23"/>
      <c r="BS32" s="23"/>
      <c r="BT32" s="23"/>
      <c r="BU32" s="23"/>
      <c r="BV32" s="23"/>
      <c r="BW32" s="23"/>
      <c r="BX32" s="23"/>
      <c r="BY32" s="35"/>
      <c r="BZ32" s="35"/>
      <c r="CA32" s="35"/>
      <c r="CB32" s="35"/>
      <c r="CC32" s="35"/>
      <c r="CD32" s="35"/>
      <c r="CE32" s="35"/>
      <c r="CF32" s="23"/>
      <c r="CG32" s="23"/>
      <c r="CH32" s="23"/>
    </row>
    <row r="33" spans="1:86" ht="12.75">
      <c r="A33" s="23"/>
      <c r="B33" s="5"/>
      <c r="C33" s="179" t="s">
        <v>41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7"/>
      <c r="AJ33" s="186" t="s">
        <v>16</v>
      </c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5"/>
      <c r="BR33" s="23"/>
      <c r="BS33" s="23"/>
      <c r="BT33" s="23"/>
      <c r="BU33" s="23"/>
      <c r="BV33" s="23"/>
      <c r="BW33" s="23"/>
      <c r="BX33" s="23"/>
      <c r="BY33" s="35"/>
      <c r="BZ33" s="35"/>
      <c r="CA33" s="35"/>
      <c r="CB33" s="35"/>
      <c r="CC33" s="35"/>
      <c r="CD33" s="35"/>
      <c r="CE33" s="35"/>
      <c r="CF33" s="23"/>
      <c r="CG33" s="23"/>
      <c r="CH33" s="23"/>
    </row>
    <row r="34" spans="1:86" ht="12.75">
      <c r="A34" s="23"/>
      <c r="B34" s="5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5"/>
      <c r="BR34" s="23"/>
      <c r="BS34" s="23"/>
      <c r="BT34" s="23"/>
      <c r="BU34" s="23"/>
      <c r="BV34" s="23"/>
      <c r="BW34" s="23"/>
      <c r="BX34" s="23"/>
      <c r="BY34" s="35"/>
      <c r="BZ34" s="35"/>
      <c r="CA34" s="35"/>
      <c r="CB34" s="35"/>
      <c r="CC34" s="35"/>
      <c r="CD34" s="35"/>
      <c r="CE34" s="35"/>
      <c r="CF34" s="23"/>
      <c r="CG34" s="23"/>
      <c r="CH34" s="23"/>
    </row>
    <row r="35" spans="1:86" ht="12.75">
      <c r="A35" s="23"/>
      <c r="B35" s="5"/>
      <c r="C35" s="183" t="str">
        <f>IF(Teilnehmerliste!CF11&lt;&gt;"",Teilnehmerliste!CF11,"")</f>
        <v>DLRG Muster e. V.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5"/>
      <c r="BR35" s="23"/>
      <c r="BS35" s="23"/>
      <c r="BT35" s="23"/>
      <c r="BU35" s="23"/>
      <c r="BV35" s="23"/>
      <c r="BW35" s="23"/>
      <c r="BX35" s="23"/>
      <c r="BY35" s="35"/>
      <c r="BZ35" s="35"/>
      <c r="CA35" s="35"/>
      <c r="CB35" s="35"/>
      <c r="CC35" s="35"/>
      <c r="CD35" s="35"/>
      <c r="CE35" s="35"/>
      <c r="CF35" s="23"/>
      <c r="CG35" s="23"/>
      <c r="CH35" s="23"/>
    </row>
    <row r="36" spans="1:86" ht="12.75">
      <c r="A36" s="23"/>
      <c r="B36" s="5"/>
      <c r="C36" s="189" t="str">
        <f>IF(Teilnehmerliste!CF13&lt;&gt;"",Teilnehmerliste!CF13,"")</f>
        <v>Muster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90" t="str">
        <f>IF(Teilnehmerliste!CF15&lt;&gt;"",Teilnehmerliste!CF15,"")</f>
        <v>00.00.0000</v>
      </c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5"/>
      <c r="BR36" s="23"/>
      <c r="BS36" s="23"/>
      <c r="BT36" s="23"/>
      <c r="BU36" s="23"/>
      <c r="BV36" s="23"/>
      <c r="BW36" s="23"/>
      <c r="BX36" s="23"/>
      <c r="BY36" s="35"/>
      <c r="BZ36" s="35"/>
      <c r="CA36" s="35"/>
      <c r="CB36" s="35"/>
      <c r="CC36" s="35"/>
      <c r="CD36" s="35"/>
      <c r="CE36" s="35"/>
      <c r="CF36" s="23"/>
      <c r="CG36" s="23"/>
      <c r="CH36" s="23"/>
    </row>
    <row r="37" spans="1:86" ht="12.75">
      <c r="A37" s="23"/>
      <c r="B37" s="5"/>
      <c r="C37" s="179" t="s">
        <v>42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5" t="s">
        <v>11</v>
      </c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86" t="s">
        <v>43</v>
      </c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5"/>
      <c r="BR37" s="23"/>
      <c r="BS37" s="23"/>
      <c r="BT37" s="23"/>
      <c r="BU37" s="23"/>
      <c r="BV37" s="23"/>
      <c r="BW37" s="23"/>
      <c r="BX37" s="23"/>
      <c r="BY37" s="35"/>
      <c r="BZ37" s="35"/>
      <c r="CA37" s="35"/>
      <c r="CB37" s="35"/>
      <c r="CC37" s="35"/>
      <c r="CD37" s="35"/>
      <c r="CE37" s="35"/>
      <c r="CF37" s="23"/>
      <c r="CG37" s="23"/>
      <c r="CH37" s="23"/>
    </row>
    <row r="38" spans="1:86" ht="6" customHeight="1">
      <c r="A38" s="23"/>
      <c r="B38" s="5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23"/>
      <c r="CG38" s="23"/>
      <c r="CH38" s="23"/>
    </row>
    <row r="39" spans="1:86" ht="15.75" customHeight="1">
      <c r="A39" s="23"/>
      <c r="B39" s="5"/>
      <c r="C39" s="187" t="s">
        <v>17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5"/>
      <c r="BR39" s="35"/>
      <c r="BS39" s="34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23"/>
      <c r="CG39" s="23"/>
      <c r="CH39" s="23"/>
    </row>
    <row r="40" spans="1:86" ht="10.5" customHeight="1">
      <c r="A40" s="23"/>
      <c r="B40" s="5"/>
      <c r="C40" s="172">
        <f>IF(Teilnehmerliste!BN15&lt;&gt;"",BT40,"")</f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5"/>
      <c r="BR40" s="35"/>
      <c r="BS40" s="34"/>
      <c r="BT40" s="35" t="str">
        <f>CONCATENATE("Kennziffer der ermächtigten Ausbildungsstelle gem. BGV/GUV-V A1 – ",Teilnehmerliste!CX15,".")</f>
        <v>Kennziffer der ermächtigten Ausbildungsstelle gem. BGV/GUV-V A1 – .</v>
      </c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23"/>
      <c r="CG40" s="23"/>
      <c r="CH40" s="23"/>
    </row>
    <row r="41" spans="1:86" ht="12.75">
      <c r="A41" s="23"/>
      <c r="B41" s="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23"/>
      <c r="CG41" s="23"/>
      <c r="CH41" s="23"/>
    </row>
    <row r="42" spans="2:86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23"/>
      <c r="CG42" s="23"/>
      <c r="CH42" s="23"/>
    </row>
    <row r="43" spans="70:86" ht="12.75"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</row>
    <row r="44" spans="70:86" ht="12.75"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</row>
    <row r="45" spans="70:86" ht="12.75"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</row>
    <row r="46" spans="70:86" ht="12.75"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</row>
    <row r="47" spans="70:86" ht="12.75"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</row>
    <row r="48" spans="70:86" ht="12.75"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</row>
  </sheetData>
  <sheetProtection password="C703" sheet="1" objects="1" scenarios="1" selectLockedCells="1"/>
  <mergeCells count="47">
    <mergeCell ref="C2:BP2"/>
    <mergeCell ref="C10:BP10"/>
    <mergeCell ref="C13:BP13"/>
    <mergeCell ref="C11:BP11"/>
    <mergeCell ref="C12:BP12"/>
    <mergeCell ref="C3:BP3"/>
    <mergeCell ref="C4:BP4"/>
    <mergeCell ref="C5:BP5"/>
    <mergeCell ref="C8:BP8"/>
    <mergeCell ref="C9:BP9"/>
    <mergeCell ref="C33:AH33"/>
    <mergeCell ref="AJ33:BP33"/>
    <mergeCell ref="C34:BP34"/>
    <mergeCell ref="C35:AG35"/>
    <mergeCell ref="AH35:AS35"/>
    <mergeCell ref="AT35:BP36"/>
    <mergeCell ref="C36:AG36"/>
    <mergeCell ref="AH36:AS36"/>
    <mergeCell ref="C40:BP40"/>
    <mergeCell ref="C41:BP41"/>
    <mergeCell ref="C37:AG37"/>
    <mergeCell ref="AH37:AS37"/>
    <mergeCell ref="AT37:BP37"/>
    <mergeCell ref="C38:BP38"/>
    <mergeCell ref="C39:BP39"/>
    <mergeCell ref="C30:BP30"/>
    <mergeCell ref="C31:AH31"/>
    <mergeCell ref="AJ31:BP31"/>
    <mergeCell ref="C32:AH32"/>
    <mergeCell ref="AJ32:BP32"/>
    <mergeCell ref="C29:AN29"/>
    <mergeCell ref="AO29:AP29"/>
    <mergeCell ref="AQ29:BC29"/>
    <mergeCell ref="BD29:BP29"/>
    <mergeCell ref="C28:AN28"/>
    <mergeCell ref="AO28:AP28"/>
    <mergeCell ref="AQ28:BC28"/>
    <mergeCell ref="BD28:BP28"/>
    <mergeCell ref="C6:BP7"/>
    <mergeCell ref="C27:BP27"/>
    <mergeCell ref="C17:BP17"/>
    <mergeCell ref="C18:BP18"/>
    <mergeCell ref="C19:BP19"/>
    <mergeCell ref="C20:BP26"/>
    <mergeCell ref="C14:BP14"/>
    <mergeCell ref="C15:BP15"/>
    <mergeCell ref="C16:BP16"/>
  </mergeCells>
  <printOptions/>
  <pageMargins left="0.9055118110236221" right="0.5118110236220472" top="0.5905511811023623" bottom="0.5905511811023623" header="0.5118110236220472" footer="0.5118110236220472"/>
  <pageSetup fitToHeight="1" fitToWidth="1" horizontalDpi="600" verticalDpi="600" orientation="portrait" paperSize="11" r:id="rId3"/>
  <legacyDrawing r:id="rId1"/>
  <picture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25">
    <tabColor indexed="12"/>
    <pageSetUpPr fitToPage="1"/>
  </sheetPr>
  <dimension ref="A1:CH48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11.421875" style="20" customWidth="1"/>
    <col min="2" max="2" width="2.7109375" style="20" customWidth="1"/>
    <col min="3" max="68" width="0.85546875" style="20" customWidth="1"/>
    <col min="69" max="69" width="2.7109375" style="20" customWidth="1"/>
    <col min="70" max="70" width="11.421875" style="20" customWidth="1"/>
    <col min="71" max="71" width="6.7109375" style="20" customWidth="1"/>
    <col min="72" max="72" width="7.8515625" style="20" customWidth="1"/>
    <col min="73" max="16384" width="11.421875" style="20" customWidth="1"/>
  </cols>
  <sheetData>
    <row r="1" spans="1:86" ht="12.75">
      <c r="A1" s="23"/>
      <c r="BR1" s="35"/>
      <c r="BS1" s="34" t="str">
        <f>IF(BS2&lt;&gt;"",BS2,"")&amp;IF(BS3&lt;&gt;"",BS3,"")</f>
        <v>TN 20</v>
      </c>
      <c r="BT1" s="34">
        <f>IF(BU1&lt;&gt;0,VLOOKUP(BU1,BS5:BT8,2,FALSE),"")</f>
        <v>1</v>
      </c>
      <c r="BU1" s="34">
        <f>BS5+BS6+BS7+BS8</f>
        <v>1</v>
      </c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23"/>
      <c r="CG1" s="23"/>
      <c r="CH1" s="23"/>
    </row>
    <row r="2" spans="1:86" ht="12.75">
      <c r="A2" s="23"/>
      <c r="B2" s="5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5"/>
      <c r="BR2" s="35"/>
      <c r="BS2" s="34" t="str">
        <f>IF(ISERROR(BT2),"",BT2)</f>
        <v>TN 20</v>
      </c>
      <c r="BT2" s="35" t="str">
        <f ca="1">MID(CELL("Dateiname",$A$1),FIND("]",CELL("Dateiname",$A$1))+1,31)</f>
        <v>TN 20</v>
      </c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23"/>
      <c r="CG2" s="23"/>
      <c r="CH2" s="23"/>
    </row>
    <row r="3" spans="1:86" ht="30">
      <c r="A3" s="23"/>
      <c r="B3" s="5"/>
      <c r="C3" s="191" t="str">
        <f>IF(BT1&lt;&gt;"",VLOOKUP(BT1,BV5:BW8,2,FALSE),"")</f>
        <v>Lehrgangsnachweis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5"/>
      <c r="BR3" s="35"/>
      <c r="BS3" s="34">
        <f>IF(ISERROR(BT3),"",BT3)</f>
      </c>
      <c r="BT3" s="35" t="e">
        <f ca="1">MID(CELL("Dateiname",A1),FIND("#",CELL("Dateiname",A1))+2,31)</f>
        <v>#VALUE!</v>
      </c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23"/>
      <c r="CG3" s="23"/>
      <c r="CH3" s="23"/>
    </row>
    <row r="4" spans="1:86" ht="12.75" customHeight="1">
      <c r="A4" s="23"/>
      <c r="B4" s="5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23"/>
      <c r="CG4" s="23"/>
      <c r="CH4" s="23"/>
    </row>
    <row r="5" spans="1:86" ht="20.25">
      <c r="A5" s="23"/>
      <c r="B5" s="5"/>
      <c r="C5" s="193" t="str">
        <f>IF(BT1&lt;&gt;"",VLOOKUP(BT1,BY5:BZ8,2,FALSE),"")</f>
        <v>Sanitätsausbildung A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5"/>
      <c r="BR5" s="35"/>
      <c r="BS5" s="34">
        <f>IF(Teilnehmerliste!C18&lt;&gt;"",BT5,0)</f>
        <v>1</v>
      </c>
      <c r="BT5" s="34">
        <v>1</v>
      </c>
      <c r="BU5" s="35"/>
      <c r="BV5" s="30">
        <v>1</v>
      </c>
      <c r="BW5" s="31" t="s">
        <v>56</v>
      </c>
      <c r="BX5" s="35"/>
      <c r="BY5" s="30">
        <v>1</v>
      </c>
      <c r="BZ5" s="32" t="s">
        <v>57</v>
      </c>
      <c r="CA5" s="35"/>
      <c r="CB5" s="30">
        <v>1</v>
      </c>
      <c r="CC5" s="32">
        <f>VLOOKUP(BS1,Teilnehmerliste!DI23:Teilnehmerliste!DM42,5,FALSE)</f>
      </c>
      <c r="CD5" s="35"/>
      <c r="CE5" s="35"/>
      <c r="CF5" s="23"/>
      <c r="CG5" s="23"/>
      <c r="CH5" s="23"/>
    </row>
    <row r="6" spans="1:86" ht="10.5" customHeight="1">
      <c r="A6" s="23"/>
      <c r="B6" s="5"/>
      <c r="C6" s="169" t="str">
        <f>IF(BT1&lt;&gt;"",VLOOKUP(BT1,BS12:BT15,2,FALSE),"")</f>
        <v>(Sanitätshelfer)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5"/>
      <c r="BR6" s="35"/>
      <c r="BS6" s="34">
        <f>IF(Teilnehmerliste!AD18&lt;&gt;"",BT6,0)</f>
        <v>0</v>
      </c>
      <c r="BT6" s="34">
        <v>2</v>
      </c>
      <c r="BU6" s="35"/>
      <c r="BV6" s="30">
        <v>2</v>
      </c>
      <c r="BW6" s="31" t="s">
        <v>56</v>
      </c>
      <c r="BX6" s="35"/>
      <c r="BY6" s="30">
        <v>2</v>
      </c>
      <c r="BZ6" s="32" t="s">
        <v>58</v>
      </c>
      <c r="CA6" s="35"/>
      <c r="CB6" s="30">
        <v>2</v>
      </c>
      <c r="CC6" s="32">
        <f>VLOOKUP(BS1,Teilnehmerliste!DI23:Teilnehmerliste!DM42,5,FALSE)</f>
      </c>
      <c r="CD6" s="35"/>
      <c r="CE6" s="35"/>
      <c r="CF6" s="23"/>
      <c r="CG6" s="23"/>
      <c r="CH6" s="23"/>
    </row>
    <row r="7" spans="1:86" ht="15" customHeight="1">
      <c r="A7" s="23"/>
      <c r="B7" s="5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5"/>
      <c r="BR7" s="35"/>
      <c r="BS7" s="34">
        <f>IF(Teilnehmerliste!BE18&lt;&gt;"",BT7,0)</f>
        <v>0</v>
      </c>
      <c r="BT7" s="34">
        <v>3</v>
      </c>
      <c r="BU7" s="35"/>
      <c r="BV7" s="30">
        <v>3</v>
      </c>
      <c r="BW7" s="31" t="s">
        <v>56</v>
      </c>
      <c r="BX7" s="35"/>
      <c r="BY7" s="30">
        <v>3</v>
      </c>
      <c r="BZ7" s="32" t="s">
        <v>59</v>
      </c>
      <c r="CA7" s="35"/>
      <c r="CB7" s="30">
        <v>3</v>
      </c>
      <c r="CC7" s="32">
        <f>VLOOKUP(BS1,Teilnehmerliste!DI23:Teilnehmerliste!DM42,5,FALSE)</f>
      </c>
      <c r="CD7" s="35"/>
      <c r="CE7" s="35"/>
      <c r="CF7" s="23"/>
      <c r="CG7" s="23"/>
      <c r="CH7" s="23"/>
    </row>
    <row r="8" spans="1:86" ht="12.75">
      <c r="A8" s="23"/>
      <c r="B8" s="5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5"/>
      <c r="BR8" s="35"/>
      <c r="BS8" s="34">
        <f>IF(Teilnehmerliste!CF18&lt;&gt;"",BT8,0)</f>
        <v>0</v>
      </c>
      <c r="BT8" s="34">
        <v>4</v>
      </c>
      <c r="BU8" s="35"/>
      <c r="BV8" s="30">
        <v>4</v>
      </c>
      <c r="BW8" s="31" t="s">
        <v>18</v>
      </c>
      <c r="BX8" s="35"/>
      <c r="BY8" s="30">
        <v>4</v>
      </c>
      <c r="BZ8" s="32" t="str">
        <f>CONCATENATE("Sanitätstraining ",Teilnehmerliste!DA18)</f>
        <v>Sanitätstraining </v>
      </c>
      <c r="CA8" s="35"/>
      <c r="CB8" s="30">
        <v>4</v>
      </c>
      <c r="CC8" s="31" t="s">
        <v>62</v>
      </c>
      <c r="CD8" s="35"/>
      <c r="CE8" s="35"/>
      <c r="CF8" s="23"/>
      <c r="CG8" s="23"/>
      <c r="CH8" s="23"/>
    </row>
    <row r="9" spans="1:86" ht="13.5" customHeight="1">
      <c r="A9" s="23"/>
      <c r="B9" s="5"/>
      <c r="C9" s="194">
        <f>IF(BT1&lt;&gt;"",VLOOKUP(BT1,CB5:CC8,2,FALSE),"")</f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23"/>
      <c r="CG9" s="23"/>
      <c r="CH9" s="23"/>
    </row>
    <row r="10" spans="1:86" ht="13.5" customHeight="1">
      <c r="A10" s="23"/>
      <c r="B10" s="5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5"/>
      <c r="BR10" s="35"/>
      <c r="BS10" s="34"/>
      <c r="BT10" s="34"/>
      <c r="BU10" s="35"/>
      <c r="BV10" s="30"/>
      <c r="BW10" s="31"/>
      <c r="BX10" s="35"/>
      <c r="BY10" s="30"/>
      <c r="BZ10" s="32"/>
      <c r="CA10" s="35"/>
      <c r="CB10" s="30"/>
      <c r="CC10" s="31"/>
      <c r="CD10" s="35"/>
      <c r="CE10" s="35"/>
      <c r="CF10" s="23"/>
      <c r="CG10" s="23"/>
      <c r="CH10" s="23"/>
    </row>
    <row r="11" spans="1:86" ht="18">
      <c r="A11" s="23"/>
      <c r="B11" s="5"/>
      <c r="C11" s="174">
        <f>VLOOKUP(BS1,Teilnehmerliste!DI23:DM42,2,FALSE)</f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23"/>
      <c r="CG11" s="23"/>
      <c r="CH11" s="23"/>
    </row>
    <row r="12" spans="1:86" ht="15">
      <c r="A12" s="23"/>
      <c r="B12" s="5"/>
      <c r="C12" s="172" t="s">
        <v>8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5"/>
      <c r="BR12" s="35"/>
      <c r="BS12" s="36">
        <v>1</v>
      </c>
      <c r="BT12" s="32" t="s">
        <v>60</v>
      </c>
      <c r="BU12" s="35"/>
      <c r="BV12" s="35"/>
      <c r="BW12" s="35"/>
      <c r="BX12" s="35"/>
      <c r="BY12" s="35"/>
      <c r="BZ12" s="35"/>
      <c r="CA12" s="35"/>
      <c r="CB12" s="34">
        <v>1</v>
      </c>
      <c r="CC12" s="35" t="s">
        <v>13</v>
      </c>
      <c r="CD12" s="35"/>
      <c r="CE12" s="35"/>
      <c r="CF12" s="23"/>
      <c r="CG12" s="23"/>
      <c r="CH12" s="23"/>
    </row>
    <row r="13" spans="1:86" ht="12.75">
      <c r="A13" s="23"/>
      <c r="B13" s="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5"/>
      <c r="BR13" s="35"/>
      <c r="BS13" s="30">
        <v>2</v>
      </c>
      <c r="BT13" s="32" t="s">
        <v>61</v>
      </c>
      <c r="BU13" s="35"/>
      <c r="BV13" s="35"/>
      <c r="BW13" s="35"/>
      <c r="BX13" s="35"/>
      <c r="BY13" s="35"/>
      <c r="BZ13" s="35"/>
      <c r="CA13" s="35"/>
      <c r="CB13" s="34">
        <v>2</v>
      </c>
      <c r="CC13" s="35" t="s">
        <v>13</v>
      </c>
      <c r="CD13" s="35"/>
      <c r="CE13" s="35"/>
      <c r="CF13" s="23"/>
      <c r="CG13" s="23"/>
      <c r="CH13" s="23"/>
    </row>
    <row r="14" spans="1:86" ht="18">
      <c r="A14" s="23"/>
      <c r="B14" s="5"/>
      <c r="C14" s="174">
        <f>VLOOKUP(BS1,Teilnehmerliste!DI23:DM42,3,FALSE)</f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5"/>
      <c r="BR14" s="35"/>
      <c r="BS14" s="30">
        <v>3</v>
      </c>
      <c r="BT14" s="32" t="s">
        <v>86</v>
      </c>
      <c r="BU14" s="35"/>
      <c r="BV14" s="35"/>
      <c r="BW14" s="35"/>
      <c r="BX14" s="35"/>
      <c r="BY14" s="35"/>
      <c r="BZ14" s="35"/>
      <c r="CA14" s="35"/>
      <c r="CB14" s="34">
        <v>3</v>
      </c>
      <c r="CC14" s="35" t="s">
        <v>13</v>
      </c>
      <c r="CD14" s="35"/>
      <c r="CE14" s="35"/>
      <c r="CF14" s="23"/>
      <c r="CG14" s="23"/>
      <c r="CH14" s="23"/>
    </row>
    <row r="15" spans="1:86" ht="12.75">
      <c r="A15" s="23"/>
      <c r="B15" s="5"/>
      <c r="C15" s="175" t="s">
        <v>9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5"/>
      <c r="BR15" s="35"/>
      <c r="BS15" s="30">
        <v>4</v>
      </c>
      <c r="BT15" s="42" t="e">
        <f>CONCATENATE("Die Fortbildung ist gültig bis ",TEXT(Teilnehmerliste!AU15,"TT.MM.JJJJ"))</f>
        <v>#VALUE!</v>
      </c>
      <c r="BU15" s="35"/>
      <c r="BV15" s="35"/>
      <c r="BW15" s="35"/>
      <c r="BX15" s="35"/>
      <c r="BY15" s="35"/>
      <c r="BZ15" s="35"/>
      <c r="CA15" s="35"/>
      <c r="CB15" s="34">
        <v>4</v>
      </c>
      <c r="CC15" s="35" t="s">
        <v>44</v>
      </c>
      <c r="CD15" s="35"/>
      <c r="CE15" s="35"/>
      <c r="CF15" s="23"/>
      <c r="CG15" s="23"/>
      <c r="CH15" s="23"/>
    </row>
    <row r="16" spans="1:86" ht="12.75">
      <c r="A16" s="23"/>
      <c r="B16" s="5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23"/>
      <c r="CG16" s="23"/>
      <c r="CH16" s="23"/>
    </row>
    <row r="17" spans="1:86" ht="18">
      <c r="A17" s="23"/>
      <c r="B17" s="5"/>
      <c r="C17" s="171">
        <f>VLOOKUP(BS1,Teilnehmerliste!DI23:DM42,4,FALSE)</f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23"/>
      <c r="CG17" s="23"/>
      <c r="CH17" s="23"/>
    </row>
    <row r="18" spans="1:86" ht="12.75">
      <c r="A18" s="23"/>
      <c r="B18" s="5"/>
      <c r="C18" s="172" t="s">
        <v>10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5"/>
      <c r="BR18" s="35"/>
      <c r="BS18" s="30"/>
      <c r="BT18" s="32"/>
      <c r="BU18" s="35"/>
      <c r="BV18" s="30"/>
      <c r="BW18" s="31"/>
      <c r="BX18" s="35"/>
      <c r="BY18" s="34"/>
      <c r="BZ18" s="35"/>
      <c r="CA18" s="35"/>
      <c r="CB18" s="35"/>
      <c r="CC18" s="35"/>
      <c r="CD18" s="35"/>
      <c r="CE18" s="35"/>
      <c r="CF18" s="23"/>
      <c r="CG18" s="23"/>
      <c r="CH18" s="23"/>
    </row>
    <row r="19" spans="1:86" ht="12.75">
      <c r="A19" s="23"/>
      <c r="B19" s="5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5"/>
      <c r="BR19" s="35"/>
      <c r="BS19" s="30"/>
      <c r="BT19" s="32"/>
      <c r="BU19" s="35"/>
      <c r="BV19" s="30"/>
      <c r="BW19" s="31"/>
      <c r="BX19" s="35"/>
      <c r="BY19" s="34"/>
      <c r="BZ19" s="35"/>
      <c r="CA19" s="35"/>
      <c r="CB19" s="35"/>
      <c r="CC19" s="35"/>
      <c r="CD19" s="35"/>
      <c r="CE19" s="35"/>
      <c r="CF19" s="23"/>
      <c r="CG19" s="23"/>
      <c r="CH19" s="23"/>
    </row>
    <row r="20" spans="1:86" ht="12.75" customHeight="1">
      <c r="A20" s="23"/>
      <c r="B20" s="5"/>
      <c r="C20" s="173" t="str">
        <f>IF(BT1&lt;&gt;"",VLOOKUP(BT1,Teilnehmerliste!DL49:DM52,2,FALSE),"")</f>
        <v>hat die Sanitätsausbildung A mit 
mindestens 24 Unterrichtseinheiten (UE)
am 00.00.0000 erfolgreich abgeschlossen.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5"/>
      <c r="BR20" s="35"/>
      <c r="BS20" s="30"/>
      <c r="BT20" s="32"/>
      <c r="BU20" s="35"/>
      <c r="BV20" s="30"/>
      <c r="BW20" s="31"/>
      <c r="BX20" s="35"/>
      <c r="BY20" s="34"/>
      <c r="BZ20" s="35"/>
      <c r="CA20" s="35"/>
      <c r="CB20" s="35"/>
      <c r="CC20" s="35"/>
      <c r="CD20" s="35"/>
      <c r="CE20" s="35"/>
      <c r="CF20" s="23"/>
      <c r="CG20" s="23"/>
      <c r="CH20" s="23"/>
    </row>
    <row r="21" spans="1:86" ht="12.75" customHeight="1">
      <c r="A21" s="23"/>
      <c r="B21" s="5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5"/>
      <c r="BR21" s="35"/>
      <c r="BS21" s="30"/>
      <c r="BT21" s="32"/>
      <c r="BU21" s="35"/>
      <c r="BV21" s="30"/>
      <c r="BW21" s="31"/>
      <c r="BX21" s="35"/>
      <c r="BY21" s="34"/>
      <c r="BZ21" s="35"/>
      <c r="CA21" s="35"/>
      <c r="CB21" s="35"/>
      <c r="CC21" s="35"/>
      <c r="CD21" s="35"/>
      <c r="CE21" s="35"/>
      <c r="CF21" s="23"/>
      <c r="CG21" s="23"/>
      <c r="CH21" s="23"/>
    </row>
    <row r="22" spans="1:86" ht="12.75" customHeight="1">
      <c r="A22" s="23"/>
      <c r="B22" s="5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5"/>
      <c r="BR22" s="35"/>
      <c r="BS22" s="34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23"/>
      <c r="CG22" s="23"/>
      <c r="CH22" s="23"/>
    </row>
    <row r="23" spans="1:86" ht="12.75" customHeight="1">
      <c r="A23" s="23"/>
      <c r="B23" s="5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5"/>
      <c r="BR23" s="23"/>
      <c r="BS23" s="23"/>
      <c r="BT23" s="23"/>
      <c r="BU23" s="23"/>
      <c r="BV23" s="23"/>
      <c r="BW23" s="23"/>
      <c r="BX23" s="23"/>
      <c r="BY23" s="35"/>
      <c r="BZ23" s="35"/>
      <c r="CA23" s="35"/>
      <c r="CB23" s="35"/>
      <c r="CC23" s="35"/>
      <c r="CD23" s="35"/>
      <c r="CE23" s="35"/>
      <c r="CF23" s="23"/>
      <c r="CG23" s="23"/>
      <c r="CH23" s="23"/>
    </row>
    <row r="24" spans="1:86" ht="12.75" customHeight="1">
      <c r="A24" s="23"/>
      <c r="B24" s="5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5"/>
      <c r="BR24" s="23"/>
      <c r="BS24" s="23"/>
      <c r="BT24" s="23"/>
      <c r="BU24" s="23"/>
      <c r="BV24" s="23"/>
      <c r="BW24" s="23"/>
      <c r="BX24" s="23"/>
      <c r="BY24" s="35"/>
      <c r="BZ24" s="35"/>
      <c r="CA24" s="35"/>
      <c r="CB24" s="35"/>
      <c r="CC24" s="35"/>
      <c r="CD24" s="35"/>
      <c r="CE24" s="35"/>
      <c r="CF24" s="23"/>
      <c r="CG24" s="23"/>
      <c r="CH24" s="23"/>
    </row>
    <row r="25" spans="1:86" ht="12.75" customHeight="1">
      <c r="A25" s="23"/>
      <c r="B25" s="5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5"/>
      <c r="BR25" s="23"/>
      <c r="BS25" s="23"/>
      <c r="BT25" s="23"/>
      <c r="BU25" s="23"/>
      <c r="BV25" s="23"/>
      <c r="BW25" s="23"/>
      <c r="BX25" s="23"/>
      <c r="BY25" s="35"/>
      <c r="BZ25" s="35"/>
      <c r="CA25" s="35"/>
      <c r="CB25" s="35"/>
      <c r="CC25" s="35"/>
      <c r="CD25" s="35"/>
      <c r="CE25" s="35"/>
      <c r="CF25" s="23"/>
      <c r="CG25" s="23"/>
      <c r="CH25" s="23"/>
    </row>
    <row r="26" spans="1:86" ht="12.75">
      <c r="A26" s="23"/>
      <c r="B26" s="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5"/>
      <c r="BR26" s="23"/>
      <c r="BS26" s="23"/>
      <c r="BT26" s="23"/>
      <c r="BU26" s="23"/>
      <c r="BV26" s="23"/>
      <c r="BW26" s="23"/>
      <c r="BX26" s="23"/>
      <c r="BY26" s="35"/>
      <c r="BZ26" s="35"/>
      <c r="CA26" s="35"/>
      <c r="CB26" s="35"/>
      <c r="CC26" s="35"/>
      <c r="CD26" s="35"/>
      <c r="CE26" s="35"/>
      <c r="CF26" s="23"/>
      <c r="CG26" s="23"/>
      <c r="CH26" s="23"/>
    </row>
    <row r="27" spans="1:86" ht="12.75">
      <c r="A27" s="23"/>
      <c r="B27" s="5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1"/>
      <c r="BR27" s="23"/>
      <c r="BS27" s="23"/>
      <c r="BT27" s="23"/>
      <c r="BU27" s="23"/>
      <c r="BV27" s="23"/>
      <c r="BW27" s="23"/>
      <c r="BX27" s="23"/>
      <c r="BY27" s="35"/>
      <c r="BZ27" s="35"/>
      <c r="CA27" s="35"/>
      <c r="CB27" s="35"/>
      <c r="CC27" s="35"/>
      <c r="CD27" s="35"/>
      <c r="CE27" s="35"/>
      <c r="CF27" s="23"/>
      <c r="CG27" s="23"/>
      <c r="CH27" s="23"/>
    </row>
    <row r="28" spans="1:86" ht="12.75">
      <c r="A28" s="23"/>
      <c r="B28" s="5"/>
      <c r="C28" s="176" t="str">
        <f>IF(Teilnehmerliste!C15&lt;&gt;"",Teilnehmerliste!C15&amp;" "&amp;Teilnehmerliste!L15,"")</f>
        <v>00000 Muster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09"/>
      <c r="AP28" s="109"/>
      <c r="AQ28" s="177" t="str">
        <f>IF(Teilnehmerliste!C13&lt;&gt;"",Teilnehmerliste!C13,"")</f>
        <v>00.00.0000</v>
      </c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8" t="str">
        <f>IF(Teilnehmerliste!V13&lt;&gt;"",Teilnehmerliste!V13,"")</f>
        <v>00.00.0000</v>
      </c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2"/>
      <c r="BR28" s="23"/>
      <c r="BS28" s="23"/>
      <c r="BT28" s="23"/>
      <c r="BU28" s="23"/>
      <c r="BV28" s="23"/>
      <c r="BW28" s="23"/>
      <c r="BX28" s="23"/>
      <c r="BY28" s="35"/>
      <c r="BZ28" s="35"/>
      <c r="CA28" s="35"/>
      <c r="CB28" s="35"/>
      <c r="CC28" s="35"/>
      <c r="CD28" s="35"/>
      <c r="CE28" s="35"/>
      <c r="CF28" s="23"/>
      <c r="CG28" s="23"/>
      <c r="CH28" s="23"/>
    </row>
    <row r="29" spans="1:86" ht="12.75">
      <c r="A29" s="23"/>
      <c r="B29" s="5"/>
      <c r="C29" s="179" t="str">
        <f>IF(BT1&lt;&gt;"",VLOOKUP(BT1,CB12:CC15,2,FALSE),"")</f>
        <v>Lehrgangsort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5"/>
      <c r="AP29" s="175"/>
      <c r="AQ29" s="175" t="s">
        <v>14</v>
      </c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 t="s">
        <v>15</v>
      </c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2"/>
      <c r="BR29" s="23"/>
      <c r="BS29" s="23"/>
      <c r="BT29" s="23"/>
      <c r="BU29" s="23"/>
      <c r="BV29" s="23"/>
      <c r="BW29" s="23"/>
      <c r="BX29" s="23"/>
      <c r="BY29" s="35"/>
      <c r="BZ29" s="35"/>
      <c r="CA29" s="35"/>
      <c r="CB29" s="35"/>
      <c r="CC29" s="35"/>
      <c r="CD29" s="35"/>
      <c r="CE29" s="35"/>
      <c r="CF29" s="23"/>
      <c r="CG29" s="23"/>
      <c r="CH29" s="23"/>
    </row>
    <row r="30" spans="1:86" ht="12.75">
      <c r="A30" s="23"/>
      <c r="B30" s="5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0"/>
      <c r="BR30" s="23"/>
      <c r="BS30" s="23"/>
      <c r="BT30" s="23"/>
      <c r="BU30" s="23"/>
      <c r="BV30" s="23"/>
      <c r="BW30" s="23"/>
      <c r="BX30" s="23"/>
      <c r="BY30" s="35"/>
      <c r="BZ30" s="35"/>
      <c r="CA30" s="35"/>
      <c r="CB30" s="35"/>
      <c r="CC30" s="35"/>
      <c r="CD30" s="35"/>
      <c r="CE30" s="35"/>
      <c r="CF30" s="23"/>
      <c r="CG30" s="23"/>
      <c r="CH30" s="23"/>
    </row>
    <row r="31" spans="1:86" ht="12.75">
      <c r="A31" s="23"/>
      <c r="B31" s="5"/>
      <c r="C31" s="181" t="str">
        <f>IF(Teilnehmerliste!AN9&lt;&gt;"",Teilnehmerliste!AN9,"")</f>
        <v>Max Mustermann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8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2"/>
      <c r="BR31" s="23"/>
      <c r="BS31" s="23"/>
      <c r="BT31" s="23"/>
      <c r="BU31" s="23"/>
      <c r="BV31" s="23"/>
      <c r="BW31" s="23"/>
      <c r="BX31" s="23"/>
      <c r="BY31" s="35"/>
      <c r="BZ31" s="35"/>
      <c r="CA31" s="35"/>
      <c r="CB31" s="35"/>
      <c r="CC31" s="35"/>
      <c r="CD31" s="35"/>
      <c r="CE31" s="35"/>
      <c r="CF31" s="23"/>
      <c r="CG31" s="23"/>
      <c r="CH31" s="23"/>
    </row>
    <row r="32" spans="1:86" ht="12.75">
      <c r="A32" s="23"/>
      <c r="B32" s="5"/>
      <c r="C32" s="183" t="str">
        <f>IF(Teilnehmerliste!DI3&lt;&gt;"",Teilnehmerliste!DI3,"")</f>
        <v>00 00 000 / 000 / 000 / 00</v>
      </c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9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2"/>
      <c r="BR32" s="23"/>
      <c r="BS32" s="23"/>
      <c r="BT32" s="23"/>
      <c r="BU32" s="23"/>
      <c r="BV32" s="23"/>
      <c r="BW32" s="23"/>
      <c r="BX32" s="23"/>
      <c r="BY32" s="35"/>
      <c r="BZ32" s="35"/>
      <c r="CA32" s="35"/>
      <c r="CB32" s="35"/>
      <c r="CC32" s="35"/>
      <c r="CD32" s="35"/>
      <c r="CE32" s="35"/>
      <c r="CF32" s="23"/>
      <c r="CG32" s="23"/>
      <c r="CH32" s="23"/>
    </row>
    <row r="33" spans="1:86" ht="12.75">
      <c r="A33" s="23"/>
      <c r="B33" s="5"/>
      <c r="C33" s="179" t="s">
        <v>41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7"/>
      <c r="AJ33" s="186" t="s">
        <v>16</v>
      </c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5"/>
      <c r="BR33" s="23"/>
      <c r="BS33" s="23"/>
      <c r="BT33" s="23"/>
      <c r="BU33" s="23"/>
      <c r="BV33" s="23"/>
      <c r="BW33" s="23"/>
      <c r="BX33" s="23"/>
      <c r="BY33" s="35"/>
      <c r="BZ33" s="35"/>
      <c r="CA33" s="35"/>
      <c r="CB33" s="35"/>
      <c r="CC33" s="35"/>
      <c r="CD33" s="35"/>
      <c r="CE33" s="35"/>
      <c r="CF33" s="23"/>
      <c r="CG33" s="23"/>
      <c r="CH33" s="23"/>
    </row>
    <row r="34" spans="1:86" ht="12.75">
      <c r="A34" s="23"/>
      <c r="B34" s="5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5"/>
      <c r="BR34" s="23"/>
      <c r="BS34" s="23"/>
      <c r="BT34" s="23"/>
      <c r="BU34" s="23"/>
      <c r="BV34" s="23"/>
      <c r="BW34" s="23"/>
      <c r="BX34" s="23"/>
      <c r="BY34" s="35"/>
      <c r="BZ34" s="35"/>
      <c r="CA34" s="35"/>
      <c r="CB34" s="35"/>
      <c r="CC34" s="35"/>
      <c r="CD34" s="35"/>
      <c r="CE34" s="35"/>
      <c r="CF34" s="23"/>
      <c r="CG34" s="23"/>
      <c r="CH34" s="23"/>
    </row>
    <row r="35" spans="1:86" ht="12.75">
      <c r="A35" s="23"/>
      <c r="B35" s="5"/>
      <c r="C35" s="183" t="str">
        <f>IF(Teilnehmerliste!CF11&lt;&gt;"",Teilnehmerliste!CF11,"")</f>
        <v>DLRG Muster e. V.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5"/>
      <c r="BR35" s="23"/>
      <c r="BS35" s="23"/>
      <c r="BT35" s="23"/>
      <c r="BU35" s="23"/>
      <c r="BV35" s="23"/>
      <c r="BW35" s="23"/>
      <c r="BX35" s="23"/>
      <c r="BY35" s="35"/>
      <c r="BZ35" s="35"/>
      <c r="CA35" s="35"/>
      <c r="CB35" s="35"/>
      <c r="CC35" s="35"/>
      <c r="CD35" s="35"/>
      <c r="CE35" s="35"/>
      <c r="CF35" s="23"/>
      <c r="CG35" s="23"/>
      <c r="CH35" s="23"/>
    </row>
    <row r="36" spans="1:86" ht="12.75">
      <c r="A36" s="23"/>
      <c r="B36" s="5"/>
      <c r="C36" s="189" t="str">
        <f>IF(Teilnehmerliste!CF13&lt;&gt;"",Teilnehmerliste!CF13,"")</f>
        <v>Muster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90" t="str">
        <f>IF(Teilnehmerliste!CF15&lt;&gt;"",Teilnehmerliste!CF15,"")</f>
        <v>00.00.0000</v>
      </c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5"/>
      <c r="BR36" s="23"/>
      <c r="BS36" s="23"/>
      <c r="BT36" s="23"/>
      <c r="BU36" s="23"/>
      <c r="BV36" s="23"/>
      <c r="BW36" s="23"/>
      <c r="BX36" s="23"/>
      <c r="BY36" s="35"/>
      <c r="BZ36" s="35"/>
      <c r="CA36" s="35"/>
      <c r="CB36" s="35"/>
      <c r="CC36" s="35"/>
      <c r="CD36" s="35"/>
      <c r="CE36" s="35"/>
      <c r="CF36" s="23"/>
      <c r="CG36" s="23"/>
      <c r="CH36" s="23"/>
    </row>
    <row r="37" spans="1:86" ht="12.75">
      <c r="A37" s="23"/>
      <c r="B37" s="5"/>
      <c r="C37" s="179" t="s">
        <v>42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5" t="s">
        <v>11</v>
      </c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86" t="s">
        <v>43</v>
      </c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5"/>
      <c r="BR37" s="23"/>
      <c r="BS37" s="23"/>
      <c r="BT37" s="23"/>
      <c r="BU37" s="23"/>
      <c r="BV37" s="23"/>
      <c r="BW37" s="23"/>
      <c r="BX37" s="23"/>
      <c r="BY37" s="35"/>
      <c r="BZ37" s="35"/>
      <c r="CA37" s="35"/>
      <c r="CB37" s="35"/>
      <c r="CC37" s="35"/>
      <c r="CD37" s="35"/>
      <c r="CE37" s="35"/>
      <c r="CF37" s="23"/>
      <c r="CG37" s="23"/>
      <c r="CH37" s="23"/>
    </row>
    <row r="38" spans="1:86" ht="6" customHeight="1">
      <c r="A38" s="23"/>
      <c r="B38" s="5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23"/>
      <c r="CG38" s="23"/>
      <c r="CH38" s="23"/>
    </row>
    <row r="39" spans="1:86" ht="15.75" customHeight="1">
      <c r="A39" s="23"/>
      <c r="B39" s="5"/>
      <c r="C39" s="187" t="s">
        <v>17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5"/>
      <c r="BR39" s="35"/>
      <c r="BS39" s="34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23"/>
      <c r="CG39" s="23"/>
      <c r="CH39" s="23"/>
    </row>
    <row r="40" spans="1:86" ht="10.5" customHeight="1">
      <c r="A40" s="23"/>
      <c r="B40" s="5"/>
      <c r="C40" s="172">
        <f>IF(Teilnehmerliste!BN15&lt;&gt;"",BT40,"")</f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5"/>
      <c r="BR40" s="35"/>
      <c r="BS40" s="34"/>
      <c r="BT40" s="35" t="str">
        <f>CONCATENATE("Kennziffer der ermächtigten Ausbildungsstelle gem. BGV/GUV-V A1 – ",Teilnehmerliste!CX15,".")</f>
        <v>Kennziffer der ermächtigten Ausbildungsstelle gem. BGV/GUV-V A1 – .</v>
      </c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23"/>
      <c r="CG40" s="23"/>
      <c r="CH40" s="23"/>
    </row>
    <row r="41" spans="1:86" ht="12.75">
      <c r="A41" s="23"/>
      <c r="B41" s="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23"/>
      <c r="CG41" s="23"/>
      <c r="CH41" s="23"/>
    </row>
    <row r="42" spans="2:86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23"/>
      <c r="CG42" s="23"/>
      <c r="CH42" s="23"/>
    </row>
    <row r="43" spans="70:86" ht="12.75"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</row>
    <row r="44" spans="70:86" ht="12.75"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</row>
    <row r="45" spans="70:86" ht="12.75"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</row>
    <row r="46" spans="70:86" ht="12.75"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</row>
    <row r="47" spans="70:86" ht="12.75"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</row>
    <row r="48" spans="70:86" ht="12.75"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</row>
  </sheetData>
  <sheetProtection password="C703" sheet="1" objects="1" scenarios="1" selectLockedCells="1"/>
  <mergeCells count="47">
    <mergeCell ref="C6:BP7"/>
    <mergeCell ref="C27:BP27"/>
    <mergeCell ref="C17:BP17"/>
    <mergeCell ref="C18:BP18"/>
    <mergeCell ref="C19:BP19"/>
    <mergeCell ref="C20:BP26"/>
    <mergeCell ref="C14:BP14"/>
    <mergeCell ref="C15:BP15"/>
    <mergeCell ref="C16:BP16"/>
    <mergeCell ref="C28:AN28"/>
    <mergeCell ref="AO28:AP28"/>
    <mergeCell ref="AQ28:BC28"/>
    <mergeCell ref="BD28:BP28"/>
    <mergeCell ref="C29:AN29"/>
    <mergeCell ref="AO29:AP29"/>
    <mergeCell ref="AQ29:BC29"/>
    <mergeCell ref="BD29:BP29"/>
    <mergeCell ref="C30:BP30"/>
    <mergeCell ref="C31:AH31"/>
    <mergeCell ref="AJ31:BP31"/>
    <mergeCell ref="C32:AH32"/>
    <mergeCell ref="AJ32:BP32"/>
    <mergeCell ref="C40:BP40"/>
    <mergeCell ref="C41:BP41"/>
    <mergeCell ref="C37:AG37"/>
    <mergeCell ref="AH37:AS37"/>
    <mergeCell ref="AT37:BP37"/>
    <mergeCell ref="C38:BP38"/>
    <mergeCell ref="C39:BP39"/>
    <mergeCell ref="C33:AH33"/>
    <mergeCell ref="AJ33:BP33"/>
    <mergeCell ref="C34:BP34"/>
    <mergeCell ref="C35:AG35"/>
    <mergeCell ref="AH35:AS35"/>
    <mergeCell ref="AT35:BP36"/>
    <mergeCell ref="C36:AG36"/>
    <mergeCell ref="AH36:AS36"/>
    <mergeCell ref="C2:BP2"/>
    <mergeCell ref="C10:BP10"/>
    <mergeCell ref="C13:BP13"/>
    <mergeCell ref="C11:BP11"/>
    <mergeCell ref="C12:BP12"/>
    <mergeCell ref="C3:BP3"/>
    <mergeCell ref="C4:BP4"/>
    <mergeCell ref="C5:BP5"/>
    <mergeCell ref="C8:BP8"/>
    <mergeCell ref="C9:BP9"/>
  </mergeCells>
  <printOptions/>
  <pageMargins left="0.9055118110236221" right="0.5118110236220472" top="0.5905511811023623" bottom="0.5905511811023623" header="0.5118110236220472" footer="0.5118110236220472"/>
  <pageSetup fitToHeight="1" fitToWidth="1" horizontalDpi="600" verticalDpi="600" orientation="portrait" paperSize="11" r:id="rId3"/>
  <legacy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04">
    <tabColor indexed="43"/>
    <pageSetUpPr fitToPage="1"/>
  </sheetPr>
  <dimension ref="B2:BU69"/>
  <sheetViews>
    <sheetView showGridLines="0" showRowColHeaders="0" zoomScalePageLayoutView="0" workbookViewId="0" topLeftCell="A1">
      <selection activeCell="C8" sqref="C8:BJ8"/>
    </sheetView>
  </sheetViews>
  <sheetFormatPr defaultColWidth="11.421875" defaultRowHeight="12.75"/>
  <cols>
    <col min="1" max="1" width="11.421875" style="1" customWidth="1"/>
    <col min="2" max="2" width="2.7109375" style="1" customWidth="1"/>
    <col min="3" max="67" width="0.85546875" style="1" customWidth="1"/>
    <col min="68" max="68" width="2.7109375" style="1" customWidth="1"/>
    <col min="69" max="197" width="12.7109375" style="1" customWidth="1"/>
    <col min="198" max="16384" width="11.421875" style="1" customWidth="1"/>
  </cols>
  <sheetData>
    <row r="2" spans="2:68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</row>
    <row r="3" spans="2:68" ht="12.75">
      <c r="B3" s="5"/>
      <c r="C3" s="162" t="s">
        <v>47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5"/>
    </row>
    <row r="4" spans="2:68" ht="12.75">
      <c r="B4" s="5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5"/>
    </row>
    <row r="5" spans="2:68" ht="6" customHeight="1">
      <c r="B5" s="5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5"/>
    </row>
    <row r="6" spans="2:68" ht="12.75" customHeight="1">
      <c r="B6" s="5"/>
      <c r="C6" s="164" t="s">
        <v>20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4"/>
      <c r="BL6" s="165" t="s">
        <v>46</v>
      </c>
      <c r="BM6" s="165"/>
      <c r="BN6" s="165"/>
      <c r="BO6" s="165"/>
      <c r="BP6" s="5"/>
    </row>
    <row r="7" spans="2:68" ht="3.75" customHeight="1">
      <c r="B7" s="5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5"/>
    </row>
    <row r="8" spans="2:68" ht="12" customHeight="1">
      <c r="B8" s="5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"/>
      <c r="BL8" s="16">
        <v>15</v>
      </c>
      <c r="BM8" s="155"/>
      <c r="BN8" s="155"/>
      <c r="BO8" s="155"/>
      <c r="BP8" s="5"/>
    </row>
    <row r="9" spans="2:68" ht="3.75" customHeight="1">
      <c r="B9" s="5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5"/>
    </row>
    <row r="10" spans="2:73" ht="12" customHeight="1">
      <c r="B10" s="5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"/>
      <c r="BL10" s="16">
        <v>1</v>
      </c>
      <c r="BM10" s="155"/>
      <c r="BN10" s="155"/>
      <c r="BO10" s="155"/>
      <c r="BP10" s="28"/>
      <c r="BQ10" s="29"/>
      <c r="BR10" s="29"/>
      <c r="BS10" s="29"/>
      <c r="BT10" s="29"/>
      <c r="BU10" s="29"/>
    </row>
    <row r="11" spans="2:73" ht="3.75" customHeight="1">
      <c r="B11" s="5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28"/>
      <c r="BQ11" s="29"/>
      <c r="BR11" s="29"/>
      <c r="BS11" s="29"/>
      <c r="BT11" s="29"/>
      <c r="BU11" s="29"/>
    </row>
    <row r="12" spans="2:73" ht="12" customHeight="1">
      <c r="B12" s="5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"/>
      <c r="BL12" s="16">
        <v>1</v>
      </c>
      <c r="BM12" s="155"/>
      <c r="BN12" s="155"/>
      <c r="BO12" s="155"/>
      <c r="BP12" s="28"/>
      <c r="BQ12" s="29"/>
      <c r="BR12" s="29"/>
      <c r="BS12" s="29"/>
      <c r="BT12" s="29"/>
      <c r="BU12" s="29"/>
    </row>
    <row r="13" spans="2:73" ht="3.75" customHeight="1">
      <c r="B13" s="5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28"/>
      <c r="BQ13" s="29"/>
      <c r="BR13" s="29"/>
      <c r="BS13" s="29"/>
      <c r="BT13" s="29"/>
      <c r="BU13" s="29"/>
    </row>
    <row r="14" spans="2:73" ht="12" customHeight="1">
      <c r="B14" s="5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"/>
      <c r="BL14" s="16">
        <v>2</v>
      </c>
      <c r="BM14" s="155"/>
      <c r="BN14" s="155"/>
      <c r="BO14" s="155"/>
      <c r="BP14" s="28"/>
      <c r="BQ14" s="29"/>
      <c r="BR14" s="29"/>
      <c r="BS14" s="29"/>
      <c r="BT14" s="29"/>
      <c r="BU14" s="29"/>
    </row>
    <row r="15" spans="2:73" ht="3.75" customHeight="1">
      <c r="B15" s="5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28"/>
      <c r="BQ15" s="29"/>
      <c r="BR15" s="29"/>
      <c r="BS15" s="29"/>
      <c r="BT15" s="29"/>
      <c r="BU15" s="29"/>
    </row>
    <row r="16" spans="2:73" ht="12" customHeight="1">
      <c r="B16" s="5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"/>
      <c r="BL16" s="16">
        <v>2</v>
      </c>
      <c r="BM16" s="155"/>
      <c r="BN16" s="155"/>
      <c r="BO16" s="155"/>
      <c r="BP16" s="28"/>
      <c r="BQ16" s="29"/>
      <c r="BR16" s="29"/>
      <c r="BS16" s="29"/>
      <c r="BT16" s="29"/>
      <c r="BU16" s="29"/>
    </row>
    <row r="17" spans="2:73" ht="3.75" customHeight="1">
      <c r="B17" s="5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28"/>
      <c r="BQ17" s="29"/>
      <c r="BR17" s="29"/>
      <c r="BS17" s="29"/>
      <c r="BT17" s="29"/>
      <c r="BU17" s="29"/>
    </row>
    <row r="18" spans="2:73" ht="12" customHeight="1">
      <c r="B18" s="5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"/>
      <c r="BL18" s="16">
        <v>2</v>
      </c>
      <c r="BM18" s="155"/>
      <c r="BN18" s="155"/>
      <c r="BO18" s="155"/>
      <c r="BP18" s="28"/>
      <c r="BQ18" s="29"/>
      <c r="BR18" s="29"/>
      <c r="BS18" s="29"/>
      <c r="BT18" s="29"/>
      <c r="BU18" s="29"/>
    </row>
    <row r="19" spans="2:73" ht="3.75" customHeight="1">
      <c r="B19" s="5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28"/>
      <c r="BQ19" s="29"/>
      <c r="BR19" s="29"/>
      <c r="BS19" s="29"/>
      <c r="BT19" s="29"/>
      <c r="BU19" s="29"/>
    </row>
    <row r="20" spans="2:73" s="2" customFormat="1" ht="12" customHeight="1">
      <c r="B20" s="6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"/>
      <c r="BL20" s="16">
        <v>1</v>
      </c>
      <c r="BM20" s="155"/>
      <c r="BN20" s="155"/>
      <c r="BO20" s="155"/>
      <c r="BP20" s="28"/>
      <c r="BQ20" s="29"/>
      <c r="BR20" s="29"/>
      <c r="BS20" s="29"/>
      <c r="BT20" s="29"/>
      <c r="BU20" s="29"/>
    </row>
    <row r="21" spans="2:73" s="2" customFormat="1" ht="3.75" customHeight="1">
      <c r="B21" s="6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28"/>
      <c r="BQ21" s="29"/>
      <c r="BR21" s="29"/>
      <c r="BS21" s="29"/>
      <c r="BT21" s="29"/>
      <c r="BU21" s="29"/>
    </row>
    <row r="22" spans="2:73" ht="12" customHeight="1">
      <c r="B22" s="5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"/>
      <c r="BL22" s="16">
        <v>2</v>
      </c>
      <c r="BM22" s="155"/>
      <c r="BN22" s="155"/>
      <c r="BO22" s="155"/>
      <c r="BP22" s="28"/>
      <c r="BQ22" s="29"/>
      <c r="BR22" s="29"/>
      <c r="BS22" s="29"/>
      <c r="BT22" s="29"/>
      <c r="BU22" s="29"/>
    </row>
    <row r="23" spans="2:73" ht="3.75" customHeight="1">
      <c r="B23" s="5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28"/>
      <c r="BQ23" s="29"/>
      <c r="BR23" s="29"/>
      <c r="BS23" s="29"/>
      <c r="BT23" s="29"/>
      <c r="BU23" s="29"/>
    </row>
    <row r="24" spans="2:73" ht="12" customHeight="1">
      <c r="B24" s="5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"/>
      <c r="BL24" s="16">
        <v>2</v>
      </c>
      <c r="BM24" s="155"/>
      <c r="BN24" s="155"/>
      <c r="BO24" s="155"/>
      <c r="BP24" s="28"/>
      <c r="BQ24" s="29"/>
      <c r="BR24" s="29"/>
      <c r="BS24" s="29"/>
      <c r="BT24" s="29"/>
      <c r="BU24" s="29"/>
    </row>
    <row r="25" spans="2:73" ht="3.75" customHeight="1">
      <c r="B25" s="5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28"/>
      <c r="BQ25" s="29"/>
      <c r="BR25" s="29"/>
      <c r="BS25" s="29"/>
      <c r="BT25" s="29"/>
      <c r="BU25" s="29"/>
    </row>
    <row r="26" spans="2:73" ht="12" customHeight="1">
      <c r="B26" s="5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"/>
      <c r="BL26" s="16">
        <v>2</v>
      </c>
      <c r="BM26" s="155"/>
      <c r="BN26" s="155"/>
      <c r="BO26" s="155"/>
      <c r="BP26" s="28"/>
      <c r="BQ26" s="29"/>
      <c r="BR26" s="29"/>
      <c r="BS26" s="29"/>
      <c r="BT26" s="29"/>
      <c r="BU26" s="29"/>
    </row>
    <row r="27" spans="2:73" ht="3.75" customHeight="1">
      <c r="B27" s="5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28"/>
      <c r="BQ27" s="29"/>
      <c r="BR27" s="29"/>
      <c r="BS27" s="29"/>
      <c r="BT27" s="29"/>
      <c r="BU27" s="29"/>
    </row>
    <row r="28" spans="2:73" ht="12" customHeight="1">
      <c r="B28" s="5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"/>
      <c r="BL28" s="16">
        <v>2</v>
      </c>
      <c r="BM28" s="155"/>
      <c r="BN28" s="155"/>
      <c r="BO28" s="155"/>
      <c r="BP28" s="28"/>
      <c r="BQ28" s="29"/>
      <c r="BR28" s="29"/>
      <c r="BS28" s="29"/>
      <c r="BT28" s="29"/>
      <c r="BU28" s="29"/>
    </row>
    <row r="29" spans="2:73" ht="3.75" customHeight="1">
      <c r="B29" s="5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28"/>
      <c r="BQ29" s="29"/>
      <c r="BR29" s="29"/>
      <c r="BS29" s="29"/>
      <c r="BT29" s="29"/>
      <c r="BU29" s="29"/>
    </row>
    <row r="30" spans="2:73" ht="12" customHeight="1">
      <c r="B30" s="5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"/>
      <c r="BL30" s="16">
        <v>2</v>
      </c>
      <c r="BM30" s="155"/>
      <c r="BN30" s="155"/>
      <c r="BO30" s="155"/>
      <c r="BP30" s="28"/>
      <c r="BQ30" s="29"/>
      <c r="BR30" s="29"/>
      <c r="BS30" s="29"/>
      <c r="BT30" s="29"/>
      <c r="BU30" s="29"/>
    </row>
    <row r="31" spans="2:73" ht="3.75" customHeight="1">
      <c r="B31" s="5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28"/>
      <c r="BQ31" s="29"/>
      <c r="BR31" s="29"/>
      <c r="BS31" s="29"/>
      <c r="BT31" s="29"/>
      <c r="BU31" s="29"/>
    </row>
    <row r="32" spans="2:73" ht="12" customHeight="1">
      <c r="B32" s="5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"/>
      <c r="BL32" s="16">
        <v>1</v>
      </c>
      <c r="BM32" s="155"/>
      <c r="BN32" s="155"/>
      <c r="BO32" s="155"/>
      <c r="BP32" s="28"/>
      <c r="BQ32" s="29"/>
      <c r="BR32" s="29"/>
      <c r="BS32" s="29"/>
      <c r="BT32" s="29"/>
      <c r="BU32" s="29"/>
    </row>
    <row r="33" spans="2:73" ht="3.75" customHeight="1">
      <c r="B33" s="5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28"/>
      <c r="BQ33" s="29"/>
      <c r="BR33" s="29"/>
      <c r="BS33" s="29"/>
      <c r="BT33" s="29"/>
      <c r="BU33" s="29"/>
    </row>
    <row r="34" spans="2:73" ht="12" customHeight="1">
      <c r="B34" s="5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"/>
      <c r="BL34" s="16">
        <v>2</v>
      </c>
      <c r="BM34" s="155"/>
      <c r="BN34" s="155"/>
      <c r="BO34" s="155"/>
      <c r="BP34" s="28"/>
      <c r="BQ34" s="29"/>
      <c r="BR34" s="29"/>
      <c r="BS34" s="29"/>
      <c r="BT34" s="29"/>
      <c r="BU34" s="29"/>
    </row>
    <row r="35" spans="2:73" ht="3.75" customHeight="1">
      <c r="B35" s="5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28"/>
      <c r="BQ35" s="29"/>
      <c r="BR35" s="29"/>
      <c r="BS35" s="29"/>
      <c r="BT35" s="29"/>
      <c r="BU35" s="29"/>
    </row>
    <row r="36" spans="2:73" ht="12" customHeight="1">
      <c r="B36" s="5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"/>
      <c r="BL36" s="16">
        <v>2</v>
      </c>
      <c r="BM36" s="155"/>
      <c r="BN36" s="155"/>
      <c r="BO36" s="155"/>
      <c r="BP36" s="28"/>
      <c r="BQ36" s="29"/>
      <c r="BR36" s="29"/>
      <c r="BS36" s="29"/>
      <c r="BT36" s="29"/>
      <c r="BU36" s="29"/>
    </row>
    <row r="37" spans="2:73" ht="3.75" customHeight="1">
      <c r="B37" s="5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28"/>
      <c r="BQ37" s="29"/>
      <c r="BR37" s="29"/>
      <c r="BS37" s="29"/>
      <c r="BT37" s="29"/>
      <c r="BU37" s="29"/>
    </row>
    <row r="38" spans="2:73" ht="12" customHeight="1">
      <c r="B38" s="5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"/>
      <c r="BL38" s="16">
        <v>2</v>
      </c>
      <c r="BM38" s="155"/>
      <c r="BN38" s="155"/>
      <c r="BO38" s="155"/>
      <c r="BP38" s="28"/>
      <c r="BQ38" s="29"/>
      <c r="BR38" s="29"/>
      <c r="BS38" s="29"/>
      <c r="BT38" s="29"/>
      <c r="BU38" s="29"/>
    </row>
    <row r="39" spans="2:73" ht="3.75" customHeight="1">
      <c r="B39" s="5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28"/>
      <c r="BQ39" s="29"/>
      <c r="BR39" s="29"/>
      <c r="BS39" s="29"/>
      <c r="BT39" s="29"/>
      <c r="BU39" s="29"/>
    </row>
    <row r="40" spans="2:73" ht="12" customHeight="1">
      <c r="B40" s="5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"/>
      <c r="BL40" s="16">
        <v>2</v>
      </c>
      <c r="BM40" s="155"/>
      <c r="BN40" s="155"/>
      <c r="BO40" s="155"/>
      <c r="BP40" s="28"/>
      <c r="BQ40" s="29"/>
      <c r="BR40" s="29"/>
      <c r="BS40" s="29"/>
      <c r="BT40" s="29"/>
      <c r="BU40" s="29"/>
    </row>
    <row r="41" spans="2:73" ht="3.75" customHeight="1">
      <c r="B41" s="5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28"/>
      <c r="BQ41" s="29"/>
      <c r="BR41" s="29"/>
      <c r="BS41" s="29"/>
      <c r="BT41" s="29"/>
      <c r="BU41" s="29"/>
    </row>
    <row r="42" spans="2:73" ht="12" customHeight="1">
      <c r="B42" s="5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"/>
      <c r="BL42" s="16">
        <v>1</v>
      </c>
      <c r="BM42" s="155"/>
      <c r="BN42" s="155"/>
      <c r="BO42" s="155"/>
      <c r="BP42" s="28"/>
      <c r="BQ42" s="29"/>
      <c r="BR42" s="29"/>
      <c r="BS42" s="29"/>
      <c r="BT42" s="29"/>
      <c r="BU42" s="29"/>
    </row>
    <row r="43" spans="2:73" ht="3.75" customHeight="1">
      <c r="B43" s="5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28"/>
      <c r="BQ43" s="29"/>
      <c r="BR43" s="29"/>
      <c r="BS43" s="29"/>
      <c r="BT43" s="29"/>
      <c r="BU43" s="29"/>
    </row>
    <row r="44" spans="2:73" ht="12" customHeight="1">
      <c r="B44" s="5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"/>
      <c r="BL44" s="16">
        <v>2</v>
      </c>
      <c r="BM44" s="155"/>
      <c r="BN44" s="155"/>
      <c r="BO44" s="155"/>
      <c r="BP44" s="28"/>
      <c r="BQ44" s="29"/>
      <c r="BR44" s="29"/>
      <c r="BS44" s="29"/>
      <c r="BT44" s="29"/>
      <c r="BU44" s="29"/>
    </row>
    <row r="45" spans="2:73" ht="3.75" customHeight="1">
      <c r="B45" s="5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28"/>
      <c r="BQ45" s="29"/>
      <c r="BR45" s="29"/>
      <c r="BS45" s="29"/>
      <c r="BT45" s="29"/>
      <c r="BU45" s="29"/>
    </row>
    <row r="46" spans="2:73" ht="12" customHeight="1">
      <c r="B46" s="5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"/>
      <c r="BL46" s="16">
        <v>2</v>
      </c>
      <c r="BM46" s="155"/>
      <c r="BN46" s="155"/>
      <c r="BO46" s="155"/>
      <c r="BP46" s="28"/>
      <c r="BQ46" s="29"/>
      <c r="BR46" s="29"/>
      <c r="BS46" s="29"/>
      <c r="BT46" s="29"/>
      <c r="BU46" s="29"/>
    </row>
    <row r="47" spans="2:73" ht="3.75" customHeight="1">
      <c r="B47" s="5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28"/>
      <c r="BQ47" s="29"/>
      <c r="BR47" s="29"/>
      <c r="BS47" s="29"/>
      <c r="BT47" s="29"/>
      <c r="BU47" s="29"/>
    </row>
    <row r="48" spans="2:73" ht="12" customHeight="1">
      <c r="B48" s="5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"/>
      <c r="BL48" s="16">
        <v>2</v>
      </c>
      <c r="BM48" s="155"/>
      <c r="BN48" s="155"/>
      <c r="BO48" s="155"/>
      <c r="BP48" s="28"/>
      <c r="BQ48" s="29"/>
      <c r="BR48" s="29"/>
      <c r="BS48" s="29"/>
      <c r="BT48" s="29"/>
      <c r="BU48" s="29"/>
    </row>
    <row r="49" spans="2:73" ht="3.75" customHeight="1">
      <c r="B49" s="5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28"/>
      <c r="BQ49" s="29"/>
      <c r="BR49" s="29"/>
      <c r="BS49" s="29"/>
      <c r="BT49" s="29"/>
      <c r="BU49" s="29"/>
    </row>
    <row r="50" spans="2:73" ht="12" customHeight="1">
      <c r="B50" s="5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"/>
      <c r="BL50" s="16">
        <v>2</v>
      </c>
      <c r="BM50" s="155"/>
      <c r="BN50" s="155"/>
      <c r="BO50" s="155"/>
      <c r="BP50" s="28"/>
      <c r="BQ50" s="29"/>
      <c r="BR50" s="29"/>
      <c r="BS50" s="29"/>
      <c r="BT50" s="29"/>
      <c r="BU50" s="29"/>
    </row>
    <row r="51" spans="2:73" ht="3.75" customHeight="1">
      <c r="B51" s="5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28"/>
      <c r="BQ51" s="29"/>
      <c r="BR51" s="29"/>
      <c r="BS51" s="29"/>
      <c r="BT51" s="29"/>
      <c r="BU51" s="29"/>
    </row>
    <row r="52" spans="2:73" ht="12" customHeight="1">
      <c r="B52" s="5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"/>
      <c r="BL52" s="16">
        <v>2</v>
      </c>
      <c r="BM52" s="155"/>
      <c r="BN52" s="155"/>
      <c r="BO52" s="155"/>
      <c r="BP52" s="28"/>
      <c r="BQ52" s="29"/>
      <c r="BR52" s="29"/>
      <c r="BS52" s="29"/>
      <c r="BT52" s="29"/>
      <c r="BU52" s="29"/>
    </row>
    <row r="53" spans="2:73" ht="3.75" customHeight="1">
      <c r="B53" s="5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28"/>
      <c r="BQ53" s="29"/>
      <c r="BR53" s="29"/>
      <c r="BS53" s="29"/>
      <c r="BT53" s="29"/>
      <c r="BU53" s="29"/>
    </row>
    <row r="54" spans="2:73" ht="12" customHeight="1">
      <c r="B54" s="5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"/>
      <c r="BL54" s="16">
        <v>1</v>
      </c>
      <c r="BM54" s="155"/>
      <c r="BN54" s="155"/>
      <c r="BO54" s="155"/>
      <c r="BP54" s="28"/>
      <c r="BQ54" s="29"/>
      <c r="BR54" s="29"/>
      <c r="BS54" s="29"/>
      <c r="BT54" s="29"/>
      <c r="BU54" s="29"/>
    </row>
    <row r="55" spans="2:73" ht="3.75" customHeight="1">
      <c r="B55" s="5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28"/>
      <c r="BQ55" s="29"/>
      <c r="BR55" s="29"/>
      <c r="BS55" s="29"/>
      <c r="BT55" s="29"/>
      <c r="BU55" s="29"/>
    </row>
    <row r="56" spans="2:73" ht="12" customHeight="1">
      <c r="B56" s="5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"/>
      <c r="BL56" s="16"/>
      <c r="BM56" s="155"/>
      <c r="BN56" s="155"/>
      <c r="BO56" s="155"/>
      <c r="BP56" s="28"/>
      <c r="BQ56" s="29"/>
      <c r="BR56" s="29"/>
      <c r="BS56" s="29"/>
      <c r="BT56" s="29"/>
      <c r="BU56" s="29"/>
    </row>
    <row r="57" spans="2:73" ht="3.75" customHeight="1">
      <c r="B57" s="5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28"/>
      <c r="BQ57" s="29"/>
      <c r="BR57" s="29"/>
      <c r="BS57" s="29"/>
      <c r="BT57" s="29"/>
      <c r="BU57" s="29"/>
    </row>
    <row r="58" spans="2:73" ht="12" customHeight="1">
      <c r="B58" s="5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"/>
      <c r="BL58" s="16"/>
      <c r="BM58" s="155"/>
      <c r="BN58" s="155"/>
      <c r="BO58" s="155"/>
      <c r="BP58" s="28"/>
      <c r="BQ58" s="29"/>
      <c r="BR58" s="29"/>
      <c r="BS58" s="29"/>
      <c r="BT58" s="29"/>
      <c r="BU58" s="29"/>
    </row>
    <row r="59" spans="2:73" ht="3.75" customHeight="1">
      <c r="B59" s="5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28"/>
      <c r="BQ59" s="29"/>
      <c r="BR59" s="29"/>
      <c r="BS59" s="29"/>
      <c r="BT59" s="29"/>
      <c r="BU59" s="29"/>
    </row>
    <row r="60" spans="2:73" ht="12" customHeight="1">
      <c r="B60" s="5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"/>
      <c r="BL60" s="16"/>
      <c r="BM60" s="155"/>
      <c r="BN60" s="155"/>
      <c r="BO60" s="155"/>
      <c r="BP60" s="28"/>
      <c r="BQ60" s="29"/>
      <c r="BR60" s="29"/>
      <c r="BS60" s="29"/>
      <c r="BT60" s="29"/>
      <c r="BU60" s="29"/>
    </row>
    <row r="61" spans="2:68" ht="6" customHeight="1">
      <c r="B61" s="5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5"/>
    </row>
    <row r="62" spans="2:68" ht="12" customHeight="1" thickBot="1">
      <c r="B62" s="5"/>
      <c r="C62" s="159" t="s">
        <v>45</v>
      </c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60">
        <f>SUM(BM8:BM60)</f>
        <v>0</v>
      </c>
      <c r="BL62" s="160"/>
      <c r="BM62" s="160"/>
      <c r="BN62" s="160"/>
      <c r="BO62" s="160"/>
      <c r="BP62" s="5"/>
    </row>
    <row r="63" spans="2:68" ht="6" customHeight="1" thickTop="1">
      <c r="B63" s="5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5"/>
    </row>
    <row r="64" spans="2:68" ht="7.5" customHeight="1">
      <c r="B64" s="5"/>
      <c r="C64" s="153">
        <f>IF(Teilnehmerliste!BN15&lt;&gt;0,Teilnehmerliste!DM44,"")</f>
      </c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5"/>
    </row>
    <row r="65" spans="2:68" ht="7.5" customHeight="1">
      <c r="B65" s="5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5"/>
    </row>
    <row r="66" spans="2:68" ht="7.5" customHeight="1">
      <c r="B66" s="5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5"/>
    </row>
    <row r="67" spans="2:68" ht="7.5" customHeight="1">
      <c r="B67" s="5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5"/>
    </row>
    <row r="68" spans="2:68" ht="7.5" customHeight="1">
      <c r="B68" s="5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5"/>
    </row>
    <row r="69" spans="2:68" ht="12.75" customHeight="1">
      <c r="B69" s="5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5"/>
    </row>
  </sheetData>
  <sheetProtection password="C703" sheet="1" objects="1" scenarios="1" selectLockedCells="1"/>
  <mergeCells count="91">
    <mergeCell ref="C3:BO3"/>
    <mergeCell ref="C4:BO4"/>
    <mergeCell ref="C5:BO5"/>
    <mergeCell ref="C6:BJ6"/>
    <mergeCell ref="BL6:BO6"/>
    <mergeCell ref="C11:BO11"/>
    <mergeCell ref="C12:BJ12"/>
    <mergeCell ref="BM12:BO12"/>
    <mergeCell ref="C7:BO7"/>
    <mergeCell ref="C8:BJ8"/>
    <mergeCell ref="BM8:BO8"/>
    <mergeCell ref="C9:BO9"/>
    <mergeCell ref="C10:BJ10"/>
    <mergeCell ref="BM10:BO10"/>
    <mergeCell ref="C13:BO13"/>
    <mergeCell ref="C14:BJ14"/>
    <mergeCell ref="BM14:BO14"/>
    <mergeCell ref="C15:BO15"/>
    <mergeCell ref="C16:BJ16"/>
    <mergeCell ref="BM16:BO16"/>
    <mergeCell ref="C17:BO17"/>
    <mergeCell ref="C18:BJ18"/>
    <mergeCell ref="BM18:BO18"/>
    <mergeCell ref="C19:BO19"/>
    <mergeCell ref="C20:BJ20"/>
    <mergeCell ref="BM20:BO20"/>
    <mergeCell ref="C21:BO21"/>
    <mergeCell ref="C22:BJ22"/>
    <mergeCell ref="BM22:BO22"/>
    <mergeCell ref="C23:BO23"/>
    <mergeCell ref="C24:BJ24"/>
    <mergeCell ref="BM24:BO24"/>
    <mergeCell ref="C25:BO25"/>
    <mergeCell ref="C26:BJ26"/>
    <mergeCell ref="BM26:BO26"/>
    <mergeCell ref="C27:BO27"/>
    <mergeCell ref="C28:BJ28"/>
    <mergeCell ref="BM28:BO28"/>
    <mergeCell ref="C29:BO29"/>
    <mergeCell ref="C30:BJ30"/>
    <mergeCell ref="BM30:BO30"/>
    <mergeCell ref="C31:BO31"/>
    <mergeCell ref="C32:BJ32"/>
    <mergeCell ref="BM32:BO32"/>
    <mergeCell ref="C33:BO33"/>
    <mergeCell ref="C34:BJ34"/>
    <mergeCell ref="BM34:BO34"/>
    <mergeCell ref="C35:BO35"/>
    <mergeCell ref="C36:BJ36"/>
    <mergeCell ref="BM36:BO36"/>
    <mergeCell ref="C37:BO37"/>
    <mergeCell ref="C38:BJ38"/>
    <mergeCell ref="BM38:BO38"/>
    <mergeCell ref="C39:BO39"/>
    <mergeCell ref="C40:BJ40"/>
    <mergeCell ref="BM40:BO40"/>
    <mergeCell ref="C41:BO41"/>
    <mergeCell ref="C42:BJ42"/>
    <mergeCell ref="BM42:BO42"/>
    <mergeCell ref="C43:BO43"/>
    <mergeCell ref="C44:BJ44"/>
    <mergeCell ref="BM44:BO44"/>
    <mergeCell ref="C45:BO45"/>
    <mergeCell ref="C46:BJ46"/>
    <mergeCell ref="BM46:BO46"/>
    <mergeCell ref="C47:BO47"/>
    <mergeCell ref="C48:BJ48"/>
    <mergeCell ref="BM48:BO48"/>
    <mergeCell ref="C49:BO49"/>
    <mergeCell ref="C50:BJ50"/>
    <mergeCell ref="BM50:BO50"/>
    <mergeCell ref="C51:BO51"/>
    <mergeCell ref="C52:BJ52"/>
    <mergeCell ref="BM52:BO52"/>
    <mergeCell ref="C53:BO53"/>
    <mergeCell ref="C54:BJ54"/>
    <mergeCell ref="BM54:BO54"/>
    <mergeCell ref="C55:BO55"/>
    <mergeCell ref="C56:BJ56"/>
    <mergeCell ref="BM56:BO56"/>
    <mergeCell ref="C57:BO57"/>
    <mergeCell ref="C58:BJ58"/>
    <mergeCell ref="BM58:BO58"/>
    <mergeCell ref="C59:BO59"/>
    <mergeCell ref="C63:BO63"/>
    <mergeCell ref="C62:BJ62"/>
    <mergeCell ref="BK62:BO62"/>
    <mergeCell ref="C64:BO68"/>
    <mergeCell ref="C60:BJ60"/>
    <mergeCell ref="BM60:BO60"/>
    <mergeCell ref="C61:BO61"/>
  </mergeCells>
  <printOptions/>
  <pageMargins left="0.5905511811023623" right="0.9055118110236221" top="0.3937007874015748" bottom="0.5905511811023623" header="0.5118110236220472" footer="0.5118110236220472"/>
  <pageSetup fitToHeight="1" fitToWidth="1" horizontalDpi="600" verticalDpi="600" orientation="portrait" paperSize="11" r:id="rId2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6">
    <tabColor indexed="43"/>
    <pageSetUpPr fitToPage="1"/>
  </sheetPr>
  <dimension ref="B2:BU69"/>
  <sheetViews>
    <sheetView showGridLines="0" showRowColHeaders="0" workbookViewId="0" topLeftCell="A1">
      <selection activeCell="C8" sqref="C8:BJ8"/>
    </sheetView>
  </sheetViews>
  <sheetFormatPr defaultColWidth="11.421875" defaultRowHeight="12.75"/>
  <cols>
    <col min="1" max="1" width="11.421875" style="1" customWidth="1"/>
    <col min="2" max="2" width="2.7109375" style="1" customWidth="1"/>
    <col min="3" max="67" width="0.85546875" style="1" customWidth="1"/>
    <col min="68" max="68" width="2.7109375" style="1" customWidth="1"/>
    <col min="69" max="197" width="12.7109375" style="1" customWidth="1"/>
    <col min="198" max="16384" width="11.421875" style="1" customWidth="1"/>
  </cols>
  <sheetData>
    <row r="2" spans="2:68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</row>
    <row r="3" spans="2:68" ht="12.75">
      <c r="B3" s="5"/>
      <c r="C3" s="162" t="s">
        <v>47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5"/>
    </row>
    <row r="4" spans="2:68" ht="12.75">
      <c r="B4" s="5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5"/>
    </row>
    <row r="5" spans="2:68" ht="6" customHeight="1">
      <c r="B5" s="5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5"/>
    </row>
    <row r="6" spans="2:68" ht="12.75" customHeight="1">
      <c r="B6" s="5"/>
      <c r="C6" s="164" t="s">
        <v>20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4"/>
      <c r="BL6" s="165" t="s">
        <v>46</v>
      </c>
      <c r="BM6" s="165"/>
      <c r="BN6" s="165"/>
      <c r="BO6" s="165"/>
      <c r="BP6" s="5"/>
    </row>
    <row r="7" spans="2:68" ht="3.75" customHeight="1">
      <c r="B7" s="5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5"/>
    </row>
    <row r="8" spans="2:68" ht="12" customHeight="1">
      <c r="B8" s="5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"/>
      <c r="BL8" s="16">
        <v>15</v>
      </c>
      <c r="BM8" s="155"/>
      <c r="BN8" s="155"/>
      <c r="BO8" s="155"/>
      <c r="BP8" s="5"/>
    </row>
    <row r="9" spans="2:68" ht="3.75" customHeight="1">
      <c r="B9" s="5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5"/>
    </row>
    <row r="10" spans="2:73" ht="12" customHeight="1">
      <c r="B10" s="5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"/>
      <c r="BL10" s="16">
        <v>1</v>
      </c>
      <c r="BM10" s="155"/>
      <c r="BN10" s="155"/>
      <c r="BO10" s="155"/>
      <c r="BP10" s="28"/>
      <c r="BQ10" s="29"/>
      <c r="BR10" s="29"/>
      <c r="BS10" s="29"/>
      <c r="BT10" s="29"/>
      <c r="BU10" s="29"/>
    </row>
    <row r="11" spans="2:73" ht="3.75" customHeight="1">
      <c r="B11" s="5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28"/>
      <c r="BQ11" s="29"/>
      <c r="BR11" s="29"/>
      <c r="BS11" s="29"/>
      <c r="BT11" s="29"/>
      <c r="BU11" s="29"/>
    </row>
    <row r="12" spans="2:73" ht="12" customHeight="1">
      <c r="B12" s="5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"/>
      <c r="BL12" s="16">
        <v>1</v>
      </c>
      <c r="BM12" s="155"/>
      <c r="BN12" s="155"/>
      <c r="BO12" s="155"/>
      <c r="BP12" s="28"/>
      <c r="BQ12" s="29"/>
      <c r="BR12" s="29"/>
      <c r="BS12" s="29"/>
      <c r="BT12" s="29"/>
      <c r="BU12" s="29"/>
    </row>
    <row r="13" spans="2:73" ht="3.75" customHeight="1">
      <c r="B13" s="5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28"/>
      <c r="BQ13" s="29"/>
      <c r="BR13" s="29"/>
      <c r="BS13" s="29"/>
      <c r="BT13" s="29"/>
      <c r="BU13" s="29"/>
    </row>
    <row r="14" spans="2:73" ht="12" customHeight="1">
      <c r="B14" s="5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"/>
      <c r="BL14" s="16">
        <v>2</v>
      </c>
      <c r="BM14" s="155"/>
      <c r="BN14" s="155"/>
      <c r="BO14" s="155"/>
      <c r="BP14" s="28"/>
      <c r="BQ14" s="29"/>
      <c r="BR14" s="29"/>
      <c r="BS14" s="29"/>
      <c r="BT14" s="29"/>
      <c r="BU14" s="29"/>
    </row>
    <row r="15" spans="2:73" ht="3.75" customHeight="1">
      <c r="B15" s="5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28"/>
      <c r="BQ15" s="29"/>
      <c r="BR15" s="29"/>
      <c r="BS15" s="29"/>
      <c r="BT15" s="29"/>
      <c r="BU15" s="29"/>
    </row>
    <row r="16" spans="2:73" ht="12" customHeight="1">
      <c r="B16" s="5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"/>
      <c r="BL16" s="16">
        <v>2</v>
      </c>
      <c r="BM16" s="155"/>
      <c r="BN16" s="155"/>
      <c r="BO16" s="155"/>
      <c r="BP16" s="28"/>
      <c r="BQ16" s="29"/>
      <c r="BR16" s="29"/>
      <c r="BS16" s="29"/>
      <c r="BT16" s="29"/>
      <c r="BU16" s="29"/>
    </row>
    <row r="17" spans="2:73" ht="3.75" customHeight="1">
      <c r="B17" s="5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28"/>
      <c r="BQ17" s="29"/>
      <c r="BR17" s="29"/>
      <c r="BS17" s="29"/>
      <c r="BT17" s="29"/>
      <c r="BU17" s="29"/>
    </row>
    <row r="18" spans="2:73" ht="12" customHeight="1">
      <c r="B18" s="5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"/>
      <c r="BL18" s="16">
        <v>2</v>
      </c>
      <c r="BM18" s="155"/>
      <c r="BN18" s="155"/>
      <c r="BO18" s="155"/>
      <c r="BP18" s="28"/>
      <c r="BQ18" s="29"/>
      <c r="BR18" s="29"/>
      <c r="BS18" s="29"/>
      <c r="BT18" s="29"/>
      <c r="BU18" s="29"/>
    </row>
    <row r="19" spans="2:73" ht="3.75" customHeight="1">
      <c r="B19" s="5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28"/>
      <c r="BQ19" s="29"/>
      <c r="BR19" s="29"/>
      <c r="BS19" s="29"/>
      <c r="BT19" s="29"/>
      <c r="BU19" s="29"/>
    </row>
    <row r="20" spans="2:73" s="2" customFormat="1" ht="12" customHeight="1">
      <c r="B20" s="6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"/>
      <c r="BL20" s="16">
        <v>1</v>
      </c>
      <c r="BM20" s="155"/>
      <c r="BN20" s="155"/>
      <c r="BO20" s="155"/>
      <c r="BP20" s="28"/>
      <c r="BQ20" s="29"/>
      <c r="BR20" s="29"/>
      <c r="BS20" s="29"/>
      <c r="BT20" s="29"/>
      <c r="BU20" s="29"/>
    </row>
    <row r="21" spans="2:73" s="2" customFormat="1" ht="3.75" customHeight="1">
      <c r="B21" s="6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28"/>
      <c r="BQ21" s="29"/>
      <c r="BR21" s="29"/>
      <c r="BS21" s="29"/>
      <c r="BT21" s="29"/>
      <c r="BU21" s="29"/>
    </row>
    <row r="22" spans="2:73" ht="12" customHeight="1">
      <c r="B22" s="5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"/>
      <c r="BL22" s="16">
        <v>2</v>
      </c>
      <c r="BM22" s="155"/>
      <c r="BN22" s="155"/>
      <c r="BO22" s="155"/>
      <c r="BP22" s="28"/>
      <c r="BQ22" s="29"/>
      <c r="BR22" s="29"/>
      <c r="BS22" s="29"/>
      <c r="BT22" s="29"/>
      <c r="BU22" s="29"/>
    </row>
    <row r="23" spans="2:73" ht="3.75" customHeight="1">
      <c r="B23" s="5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28"/>
      <c r="BQ23" s="29"/>
      <c r="BR23" s="29"/>
      <c r="BS23" s="29"/>
      <c r="BT23" s="29"/>
      <c r="BU23" s="29"/>
    </row>
    <row r="24" spans="2:73" ht="12" customHeight="1">
      <c r="B24" s="5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"/>
      <c r="BL24" s="16">
        <v>2</v>
      </c>
      <c r="BM24" s="155"/>
      <c r="BN24" s="155"/>
      <c r="BO24" s="155"/>
      <c r="BP24" s="28"/>
      <c r="BQ24" s="29"/>
      <c r="BR24" s="29"/>
      <c r="BS24" s="29"/>
      <c r="BT24" s="29"/>
      <c r="BU24" s="29"/>
    </row>
    <row r="25" spans="2:73" ht="3.75" customHeight="1">
      <c r="B25" s="5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28"/>
      <c r="BQ25" s="29"/>
      <c r="BR25" s="29"/>
      <c r="BS25" s="29"/>
      <c r="BT25" s="29"/>
      <c r="BU25" s="29"/>
    </row>
    <row r="26" spans="2:73" ht="12" customHeight="1">
      <c r="B26" s="5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"/>
      <c r="BL26" s="16">
        <v>2</v>
      </c>
      <c r="BM26" s="155"/>
      <c r="BN26" s="155"/>
      <c r="BO26" s="155"/>
      <c r="BP26" s="28"/>
      <c r="BQ26" s="29"/>
      <c r="BR26" s="29"/>
      <c r="BS26" s="29"/>
      <c r="BT26" s="29"/>
      <c r="BU26" s="29"/>
    </row>
    <row r="27" spans="2:73" ht="3.75" customHeight="1">
      <c r="B27" s="5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28"/>
      <c r="BQ27" s="29"/>
      <c r="BR27" s="29"/>
      <c r="BS27" s="29"/>
      <c r="BT27" s="29"/>
      <c r="BU27" s="29"/>
    </row>
    <row r="28" spans="2:73" ht="12" customHeight="1">
      <c r="B28" s="5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"/>
      <c r="BL28" s="16">
        <v>2</v>
      </c>
      <c r="BM28" s="155"/>
      <c r="BN28" s="155"/>
      <c r="BO28" s="155"/>
      <c r="BP28" s="28"/>
      <c r="BQ28" s="29"/>
      <c r="BR28" s="29"/>
      <c r="BS28" s="29"/>
      <c r="BT28" s="29"/>
      <c r="BU28" s="29"/>
    </row>
    <row r="29" spans="2:73" ht="3.75" customHeight="1">
      <c r="B29" s="5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28"/>
      <c r="BQ29" s="29"/>
      <c r="BR29" s="29"/>
      <c r="BS29" s="29"/>
      <c r="BT29" s="29"/>
      <c r="BU29" s="29"/>
    </row>
    <row r="30" spans="2:73" ht="12" customHeight="1">
      <c r="B30" s="5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"/>
      <c r="BL30" s="16">
        <v>2</v>
      </c>
      <c r="BM30" s="155"/>
      <c r="BN30" s="155"/>
      <c r="BO30" s="155"/>
      <c r="BP30" s="28"/>
      <c r="BQ30" s="29"/>
      <c r="BR30" s="29"/>
      <c r="BS30" s="29"/>
      <c r="BT30" s="29"/>
      <c r="BU30" s="29"/>
    </row>
    <row r="31" spans="2:73" ht="3.75" customHeight="1">
      <c r="B31" s="5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28"/>
      <c r="BQ31" s="29"/>
      <c r="BR31" s="29"/>
      <c r="BS31" s="29"/>
      <c r="BT31" s="29"/>
      <c r="BU31" s="29"/>
    </row>
    <row r="32" spans="2:73" ht="12" customHeight="1">
      <c r="B32" s="5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"/>
      <c r="BL32" s="16">
        <v>1</v>
      </c>
      <c r="BM32" s="155"/>
      <c r="BN32" s="155"/>
      <c r="BO32" s="155"/>
      <c r="BP32" s="28"/>
      <c r="BQ32" s="29"/>
      <c r="BR32" s="29"/>
      <c r="BS32" s="29"/>
      <c r="BT32" s="29"/>
      <c r="BU32" s="29"/>
    </row>
    <row r="33" spans="2:73" ht="3.75" customHeight="1">
      <c r="B33" s="5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28"/>
      <c r="BQ33" s="29"/>
      <c r="BR33" s="29"/>
      <c r="BS33" s="29"/>
      <c r="BT33" s="29"/>
      <c r="BU33" s="29"/>
    </row>
    <row r="34" spans="2:73" ht="12" customHeight="1">
      <c r="B34" s="5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"/>
      <c r="BL34" s="16">
        <v>2</v>
      </c>
      <c r="BM34" s="155"/>
      <c r="BN34" s="155"/>
      <c r="BO34" s="155"/>
      <c r="BP34" s="28"/>
      <c r="BQ34" s="29"/>
      <c r="BR34" s="29"/>
      <c r="BS34" s="29"/>
      <c r="BT34" s="29"/>
      <c r="BU34" s="29"/>
    </row>
    <row r="35" spans="2:73" ht="3.75" customHeight="1">
      <c r="B35" s="5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28"/>
      <c r="BQ35" s="29"/>
      <c r="BR35" s="29"/>
      <c r="BS35" s="29"/>
      <c r="BT35" s="29"/>
      <c r="BU35" s="29"/>
    </row>
    <row r="36" spans="2:73" ht="12" customHeight="1">
      <c r="B36" s="5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"/>
      <c r="BL36" s="16">
        <v>2</v>
      </c>
      <c r="BM36" s="155"/>
      <c r="BN36" s="155"/>
      <c r="BO36" s="155"/>
      <c r="BP36" s="28"/>
      <c r="BQ36" s="29"/>
      <c r="BR36" s="29"/>
      <c r="BS36" s="29"/>
      <c r="BT36" s="29"/>
      <c r="BU36" s="29"/>
    </row>
    <row r="37" spans="2:73" ht="3.75" customHeight="1">
      <c r="B37" s="5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28"/>
      <c r="BQ37" s="29"/>
      <c r="BR37" s="29"/>
      <c r="BS37" s="29"/>
      <c r="BT37" s="29"/>
      <c r="BU37" s="29"/>
    </row>
    <row r="38" spans="2:73" ht="12" customHeight="1">
      <c r="B38" s="5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"/>
      <c r="BL38" s="16">
        <v>2</v>
      </c>
      <c r="BM38" s="155"/>
      <c r="BN38" s="155"/>
      <c r="BO38" s="155"/>
      <c r="BP38" s="28"/>
      <c r="BQ38" s="29"/>
      <c r="BR38" s="29"/>
      <c r="BS38" s="29"/>
      <c r="BT38" s="29"/>
      <c r="BU38" s="29"/>
    </row>
    <row r="39" spans="2:73" ht="3.75" customHeight="1">
      <c r="B39" s="5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28"/>
      <c r="BQ39" s="29"/>
      <c r="BR39" s="29"/>
      <c r="BS39" s="29"/>
      <c r="BT39" s="29"/>
      <c r="BU39" s="29"/>
    </row>
    <row r="40" spans="2:73" ht="12" customHeight="1">
      <c r="B40" s="5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"/>
      <c r="BL40" s="16">
        <v>2</v>
      </c>
      <c r="BM40" s="155"/>
      <c r="BN40" s="155"/>
      <c r="BO40" s="155"/>
      <c r="BP40" s="28"/>
      <c r="BQ40" s="29"/>
      <c r="BR40" s="29"/>
      <c r="BS40" s="29"/>
      <c r="BT40" s="29"/>
      <c r="BU40" s="29"/>
    </row>
    <row r="41" spans="2:73" ht="3.75" customHeight="1">
      <c r="B41" s="5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28"/>
      <c r="BQ41" s="29"/>
      <c r="BR41" s="29"/>
      <c r="BS41" s="29"/>
      <c r="BT41" s="29"/>
      <c r="BU41" s="29"/>
    </row>
    <row r="42" spans="2:73" ht="12" customHeight="1">
      <c r="B42" s="5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"/>
      <c r="BL42" s="16">
        <v>1</v>
      </c>
      <c r="BM42" s="155"/>
      <c r="BN42" s="155"/>
      <c r="BO42" s="155"/>
      <c r="BP42" s="28"/>
      <c r="BQ42" s="29"/>
      <c r="BR42" s="29"/>
      <c r="BS42" s="29"/>
      <c r="BT42" s="29"/>
      <c r="BU42" s="29"/>
    </row>
    <row r="43" spans="2:73" ht="3.75" customHeight="1">
      <c r="B43" s="5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28"/>
      <c r="BQ43" s="29"/>
      <c r="BR43" s="29"/>
      <c r="BS43" s="29"/>
      <c r="BT43" s="29"/>
      <c r="BU43" s="29"/>
    </row>
    <row r="44" spans="2:73" ht="12" customHeight="1">
      <c r="B44" s="5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"/>
      <c r="BL44" s="16">
        <v>2</v>
      </c>
      <c r="BM44" s="155"/>
      <c r="BN44" s="155"/>
      <c r="BO44" s="155"/>
      <c r="BP44" s="28"/>
      <c r="BQ44" s="29"/>
      <c r="BR44" s="29"/>
      <c r="BS44" s="29"/>
      <c r="BT44" s="29"/>
      <c r="BU44" s="29"/>
    </row>
    <row r="45" spans="2:73" ht="3.75" customHeight="1">
      <c r="B45" s="5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28"/>
      <c r="BQ45" s="29"/>
      <c r="BR45" s="29"/>
      <c r="BS45" s="29"/>
      <c r="BT45" s="29"/>
      <c r="BU45" s="29"/>
    </row>
    <row r="46" spans="2:73" ht="12" customHeight="1">
      <c r="B46" s="5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"/>
      <c r="BL46" s="16">
        <v>2</v>
      </c>
      <c r="BM46" s="155"/>
      <c r="BN46" s="155"/>
      <c r="BO46" s="155"/>
      <c r="BP46" s="28"/>
      <c r="BQ46" s="29"/>
      <c r="BR46" s="29"/>
      <c r="BS46" s="29"/>
      <c r="BT46" s="29"/>
      <c r="BU46" s="29"/>
    </row>
    <row r="47" spans="2:73" ht="3.75" customHeight="1">
      <c r="B47" s="5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28"/>
      <c r="BQ47" s="29"/>
      <c r="BR47" s="29"/>
      <c r="BS47" s="29"/>
      <c r="BT47" s="29"/>
      <c r="BU47" s="29"/>
    </row>
    <row r="48" spans="2:73" ht="12" customHeight="1">
      <c r="B48" s="5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"/>
      <c r="BL48" s="16">
        <v>2</v>
      </c>
      <c r="BM48" s="155"/>
      <c r="BN48" s="155"/>
      <c r="BO48" s="155"/>
      <c r="BP48" s="28"/>
      <c r="BQ48" s="29"/>
      <c r="BR48" s="29"/>
      <c r="BS48" s="29"/>
      <c r="BT48" s="29"/>
      <c r="BU48" s="29"/>
    </row>
    <row r="49" spans="2:73" ht="3.75" customHeight="1">
      <c r="B49" s="5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28"/>
      <c r="BQ49" s="29"/>
      <c r="BR49" s="29"/>
      <c r="BS49" s="29"/>
      <c r="BT49" s="29"/>
      <c r="BU49" s="29"/>
    </row>
    <row r="50" spans="2:73" ht="12" customHeight="1">
      <c r="B50" s="5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"/>
      <c r="BL50" s="16">
        <v>2</v>
      </c>
      <c r="BM50" s="155"/>
      <c r="BN50" s="155"/>
      <c r="BO50" s="155"/>
      <c r="BP50" s="28"/>
      <c r="BQ50" s="29"/>
      <c r="BR50" s="29"/>
      <c r="BS50" s="29"/>
      <c r="BT50" s="29"/>
      <c r="BU50" s="29"/>
    </row>
    <row r="51" spans="2:73" ht="3.75" customHeight="1">
      <c r="B51" s="5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28"/>
      <c r="BQ51" s="29"/>
      <c r="BR51" s="29"/>
      <c r="BS51" s="29"/>
      <c r="BT51" s="29"/>
      <c r="BU51" s="29"/>
    </row>
    <row r="52" spans="2:73" ht="12" customHeight="1">
      <c r="B52" s="5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"/>
      <c r="BL52" s="16">
        <v>2</v>
      </c>
      <c r="BM52" s="155"/>
      <c r="BN52" s="155"/>
      <c r="BO52" s="155"/>
      <c r="BP52" s="28"/>
      <c r="BQ52" s="29"/>
      <c r="BR52" s="29"/>
      <c r="BS52" s="29"/>
      <c r="BT52" s="29"/>
      <c r="BU52" s="29"/>
    </row>
    <row r="53" spans="2:73" ht="3.75" customHeight="1">
      <c r="B53" s="5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28"/>
      <c r="BQ53" s="29"/>
      <c r="BR53" s="29"/>
      <c r="BS53" s="29"/>
      <c r="BT53" s="29"/>
      <c r="BU53" s="29"/>
    </row>
    <row r="54" spans="2:73" ht="12" customHeight="1">
      <c r="B54" s="5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"/>
      <c r="BL54" s="16">
        <v>1</v>
      </c>
      <c r="BM54" s="155"/>
      <c r="BN54" s="155"/>
      <c r="BO54" s="155"/>
      <c r="BP54" s="28"/>
      <c r="BQ54" s="29"/>
      <c r="BR54" s="29"/>
      <c r="BS54" s="29"/>
      <c r="BT54" s="29"/>
      <c r="BU54" s="29"/>
    </row>
    <row r="55" spans="2:73" ht="3.75" customHeight="1">
      <c r="B55" s="5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28"/>
      <c r="BQ55" s="29"/>
      <c r="BR55" s="29"/>
      <c r="BS55" s="29"/>
      <c r="BT55" s="29"/>
      <c r="BU55" s="29"/>
    </row>
    <row r="56" spans="2:73" ht="12" customHeight="1">
      <c r="B56" s="5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"/>
      <c r="BL56" s="16"/>
      <c r="BM56" s="155"/>
      <c r="BN56" s="155"/>
      <c r="BO56" s="155"/>
      <c r="BP56" s="28"/>
      <c r="BQ56" s="29"/>
      <c r="BR56" s="29"/>
      <c r="BS56" s="29"/>
      <c r="BT56" s="29"/>
      <c r="BU56" s="29"/>
    </row>
    <row r="57" spans="2:73" ht="3.75" customHeight="1">
      <c r="B57" s="5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28"/>
      <c r="BQ57" s="29"/>
      <c r="BR57" s="29"/>
      <c r="BS57" s="29"/>
      <c r="BT57" s="29"/>
      <c r="BU57" s="29"/>
    </row>
    <row r="58" spans="2:73" ht="12" customHeight="1">
      <c r="B58" s="5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"/>
      <c r="BL58" s="16"/>
      <c r="BM58" s="155"/>
      <c r="BN58" s="155"/>
      <c r="BO58" s="155"/>
      <c r="BP58" s="28"/>
      <c r="BQ58" s="29"/>
      <c r="BR58" s="29"/>
      <c r="BS58" s="29"/>
      <c r="BT58" s="29"/>
      <c r="BU58" s="29"/>
    </row>
    <row r="59" spans="2:73" ht="3.75" customHeight="1">
      <c r="B59" s="5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28"/>
      <c r="BQ59" s="29"/>
      <c r="BR59" s="29"/>
      <c r="BS59" s="29"/>
      <c r="BT59" s="29"/>
      <c r="BU59" s="29"/>
    </row>
    <row r="60" spans="2:73" ht="12" customHeight="1">
      <c r="B60" s="5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"/>
      <c r="BL60" s="16"/>
      <c r="BM60" s="155"/>
      <c r="BN60" s="155"/>
      <c r="BO60" s="155"/>
      <c r="BP60" s="28"/>
      <c r="BQ60" s="29"/>
      <c r="BR60" s="29"/>
      <c r="BS60" s="29"/>
      <c r="BT60" s="29"/>
      <c r="BU60" s="29"/>
    </row>
    <row r="61" spans="2:68" ht="6" customHeight="1">
      <c r="B61" s="5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5"/>
    </row>
    <row r="62" spans="2:68" ht="12" customHeight="1" thickBot="1">
      <c r="B62" s="5"/>
      <c r="C62" s="159" t="s">
        <v>45</v>
      </c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60">
        <f>SUM(BM8:BM60)</f>
        <v>0</v>
      </c>
      <c r="BL62" s="160"/>
      <c r="BM62" s="160"/>
      <c r="BN62" s="160"/>
      <c r="BO62" s="160"/>
      <c r="BP62" s="5"/>
    </row>
    <row r="63" spans="2:68" ht="6" customHeight="1" thickTop="1">
      <c r="B63" s="5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5"/>
    </row>
    <row r="64" spans="2:68" ht="7.5" customHeight="1">
      <c r="B64" s="5"/>
      <c r="C64" s="153">
        <f>IF(Teilnehmerliste!BN15&lt;&gt;0,Teilnehmerliste!DM44,"")</f>
      </c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5"/>
    </row>
    <row r="65" spans="2:68" ht="7.5" customHeight="1">
      <c r="B65" s="5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5"/>
    </row>
    <row r="66" spans="2:68" ht="7.5" customHeight="1">
      <c r="B66" s="5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5"/>
    </row>
    <row r="67" spans="2:68" ht="7.5" customHeight="1">
      <c r="B67" s="5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5"/>
    </row>
    <row r="68" spans="2:68" ht="7.5" customHeight="1">
      <c r="B68" s="5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5"/>
    </row>
    <row r="69" spans="2:68" ht="12.75" customHeight="1">
      <c r="B69" s="5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5"/>
    </row>
  </sheetData>
  <sheetProtection password="C703" sheet="1" objects="1" scenarios="1" selectLockedCells="1"/>
  <mergeCells count="91">
    <mergeCell ref="C64:BO68"/>
    <mergeCell ref="C60:BJ60"/>
    <mergeCell ref="BM60:BO60"/>
    <mergeCell ref="C61:BO61"/>
    <mergeCell ref="C58:BJ58"/>
    <mergeCell ref="BM58:BO58"/>
    <mergeCell ref="C59:BO59"/>
    <mergeCell ref="C63:BO63"/>
    <mergeCell ref="C62:BJ62"/>
    <mergeCell ref="BK62:BO62"/>
    <mergeCell ref="C55:BO55"/>
    <mergeCell ref="C56:BJ56"/>
    <mergeCell ref="BM56:BO56"/>
    <mergeCell ref="C57:BO57"/>
    <mergeCell ref="C52:BJ52"/>
    <mergeCell ref="BM52:BO52"/>
    <mergeCell ref="C53:BO53"/>
    <mergeCell ref="C54:BJ54"/>
    <mergeCell ref="BM54:BO54"/>
    <mergeCell ref="C49:BO49"/>
    <mergeCell ref="C50:BJ50"/>
    <mergeCell ref="BM50:BO50"/>
    <mergeCell ref="C51:BO51"/>
    <mergeCell ref="C46:BJ46"/>
    <mergeCell ref="BM46:BO46"/>
    <mergeCell ref="C47:BO47"/>
    <mergeCell ref="C48:BJ48"/>
    <mergeCell ref="BM48:BO48"/>
    <mergeCell ref="C43:BO43"/>
    <mergeCell ref="C44:BJ44"/>
    <mergeCell ref="BM44:BO44"/>
    <mergeCell ref="C45:BO45"/>
    <mergeCell ref="C40:BJ40"/>
    <mergeCell ref="BM40:BO40"/>
    <mergeCell ref="C41:BO41"/>
    <mergeCell ref="C42:BJ42"/>
    <mergeCell ref="BM42:BO42"/>
    <mergeCell ref="C37:BO37"/>
    <mergeCell ref="C38:BJ38"/>
    <mergeCell ref="BM38:BO38"/>
    <mergeCell ref="C39:BO39"/>
    <mergeCell ref="C34:BJ34"/>
    <mergeCell ref="BM34:BO34"/>
    <mergeCell ref="C35:BO35"/>
    <mergeCell ref="C36:BJ36"/>
    <mergeCell ref="BM36:BO36"/>
    <mergeCell ref="C31:BO31"/>
    <mergeCell ref="C32:BJ32"/>
    <mergeCell ref="BM32:BO32"/>
    <mergeCell ref="C33:BO33"/>
    <mergeCell ref="C28:BJ28"/>
    <mergeCell ref="BM28:BO28"/>
    <mergeCell ref="C29:BO29"/>
    <mergeCell ref="C30:BJ30"/>
    <mergeCell ref="BM30:BO30"/>
    <mergeCell ref="C25:BO25"/>
    <mergeCell ref="C26:BJ26"/>
    <mergeCell ref="BM26:BO26"/>
    <mergeCell ref="C27:BO27"/>
    <mergeCell ref="C22:BJ22"/>
    <mergeCell ref="BM22:BO22"/>
    <mergeCell ref="C23:BO23"/>
    <mergeCell ref="C24:BJ24"/>
    <mergeCell ref="BM24:BO24"/>
    <mergeCell ref="C19:BO19"/>
    <mergeCell ref="C20:BJ20"/>
    <mergeCell ref="BM20:BO20"/>
    <mergeCell ref="C21:BO21"/>
    <mergeCell ref="C16:BJ16"/>
    <mergeCell ref="BM16:BO16"/>
    <mergeCell ref="C17:BO17"/>
    <mergeCell ref="C18:BJ18"/>
    <mergeCell ref="BM18:BO18"/>
    <mergeCell ref="C13:BO13"/>
    <mergeCell ref="C14:BJ14"/>
    <mergeCell ref="BM14:BO14"/>
    <mergeCell ref="C15:BO15"/>
    <mergeCell ref="C11:BO11"/>
    <mergeCell ref="C12:BJ12"/>
    <mergeCell ref="BM12:BO12"/>
    <mergeCell ref="C7:BO7"/>
    <mergeCell ref="C8:BJ8"/>
    <mergeCell ref="BM8:BO8"/>
    <mergeCell ref="C9:BO9"/>
    <mergeCell ref="C10:BJ10"/>
    <mergeCell ref="BM10:BO10"/>
    <mergeCell ref="C3:BO3"/>
    <mergeCell ref="C4:BO4"/>
    <mergeCell ref="C5:BO5"/>
    <mergeCell ref="C6:BJ6"/>
    <mergeCell ref="BL6:BO6"/>
  </mergeCells>
  <printOptions/>
  <pageMargins left="0.5905511811023623" right="0.9055118110236221" top="0.3937007874015748" bottom="0.5905511811023623" header="0.5118110236220472" footer="0.5118110236220472"/>
  <pageSetup fitToHeight="1" fitToWidth="1" horizontalDpi="600" verticalDpi="600" orientation="portrait" paperSize="11" r:id="rId2"/>
  <picture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7">
    <tabColor indexed="43"/>
    <pageSetUpPr fitToPage="1"/>
  </sheetPr>
  <dimension ref="B2:BU69"/>
  <sheetViews>
    <sheetView showGridLines="0" showRowColHeaders="0" workbookViewId="0" topLeftCell="A1">
      <selection activeCell="C8" sqref="C8:BJ8"/>
    </sheetView>
  </sheetViews>
  <sheetFormatPr defaultColWidth="11.421875" defaultRowHeight="12.75"/>
  <cols>
    <col min="1" max="1" width="11.421875" style="1" customWidth="1"/>
    <col min="2" max="2" width="2.7109375" style="1" customWidth="1"/>
    <col min="3" max="67" width="0.85546875" style="1" customWidth="1"/>
    <col min="68" max="68" width="2.7109375" style="1" customWidth="1"/>
    <col min="69" max="197" width="12.7109375" style="1" customWidth="1"/>
    <col min="198" max="16384" width="11.421875" style="1" customWidth="1"/>
  </cols>
  <sheetData>
    <row r="2" spans="2:68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</row>
    <row r="3" spans="2:68" ht="12.75">
      <c r="B3" s="5"/>
      <c r="C3" s="162" t="s">
        <v>47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5"/>
    </row>
    <row r="4" spans="2:68" ht="12.75">
      <c r="B4" s="5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5"/>
    </row>
    <row r="5" spans="2:68" ht="6" customHeight="1">
      <c r="B5" s="5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5"/>
    </row>
    <row r="6" spans="2:68" ht="12.75" customHeight="1">
      <c r="B6" s="5"/>
      <c r="C6" s="164" t="s">
        <v>20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4"/>
      <c r="BL6" s="165" t="s">
        <v>46</v>
      </c>
      <c r="BM6" s="165"/>
      <c r="BN6" s="165"/>
      <c r="BO6" s="165"/>
      <c r="BP6" s="5"/>
    </row>
    <row r="7" spans="2:68" ht="3.75" customHeight="1">
      <c r="B7" s="5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5"/>
    </row>
    <row r="8" spans="2:68" ht="12" customHeight="1">
      <c r="B8" s="5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"/>
      <c r="BL8" s="16">
        <v>15</v>
      </c>
      <c r="BM8" s="155"/>
      <c r="BN8" s="155"/>
      <c r="BO8" s="155"/>
      <c r="BP8" s="5"/>
    </row>
    <row r="9" spans="2:68" ht="3.75" customHeight="1">
      <c r="B9" s="5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5"/>
    </row>
    <row r="10" spans="2:73" ht="12" customHeight="1">
      <c r="B10" s="5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"/>
      <c r="BL10" s="16">
        <v>1</v>
      </c>
      <c r="BM10" s="155"/>
      <c r="BN10" s="155"/>
      <c r="BO10" s="155"/>
      <c r="BP10" s="28"/>
      <c r="BQ10" s="29"/>
      <c r="BR10" s="29"/>
      <c r="BS10" s="29"/>
      <c r="BT10" s="29"/>
      <c r="BU10" s="29"/>
    </row>
    <row r="11" spans="2:73" ht="3.75" customHeight="1">
      <c r="B11" s="5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28"/>
      <c r="BQ11" s="29"/>
      <c r="BR11" s="29"/>
      <c r="BS11" s="29"/>
      <c r="BT11" s="29"/>
      <c r="BU11" s="29"/>
    </row>
    <row r="12" spans="2:73" ht="12" customHeight="1">
      <c r="B12" s="5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"/>
      <c r="BL12" s="16">
        <v>1</v>
      </c>
      <c r="BM12" s="155"/>
      <c r="BN12" s="155"/>
      <c r="BO12" s="155"/>
      <c r="BP12" s="28"/>
      <c r="BQ12" s="29"/>
      <c r="BR12" s="29"/>
      <c r="BS12" s="29"/>
      <c r="BT12" s="29"/>
      <c r="BU12" s="29"/>
    </row>
    <row r="13" spans="2:73" ht="3.75" customHeight="1">
      <c r="B13" s="5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28"/>
      <c r="BQ13" s="29"/>
      <c r="BR13" s="29"/>
      <c r="BS13" s="29"/>
      <c r="BT13" s="29"/>
      <c r="BU13" s="29"/>
    </row>
    <row r="14" spans="2:73" ht="12" customHeight="1">
      <c r="B14" s="5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"/>
      <c r="BL14" s="16">
        <v>2</v>
      </c>
      <c r="BM14" s="155"/>
      <c r="BN14" s="155"/>
      <c r="BO14" s="155"/>
      <c r="BP14" s="28"/>
      <c r="BQ14" s="29"/>
      <c r="BR14" s="29"/>
      <c r="BS14" s="29"/>
      <c r="BT14" s="29"/>
      <c r="BU14" s="29"/>
    </row>
    <row r="15" spans="2:73" ht="3.75" customHeight="1">
      <c r="B15" s="5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28"/>
      <c r="BQ15" s="29"/>
      <c r="BR15" s="29"/>
      <c r="BS15" s="29"/>
      <c r="BT15" s="29"/>
      <c r="BU15" s="29"/>
    </row>
    <row r="16" spans="2:73" ht="12" customHeight="1">
      <c r="B16" s="5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"/>
      <c r="BL16" s="16">
        <v>2</v>
      </c>
      <c r="BM16" s="155"/>
      <c r="BN16" s="155"/>
      <c r="BO16" s="155"/>
      <c r="BP16" s="28"/>
      <c r="BQ16" s="29"/>
      <c r="BR16" s="29"/>
      <c r="BS16" s="29"/>
      <c r="BT16" s="29"/>
      <c r="BU16" s="29"/>
    </row>
    <row r="17" spans="2:73" ht="3.75" customHeight="1">
      <c r="B17" s="5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28"/>
      <c r="BQ17" s="29"/>
      <c r="BR17" s="29"/>
      <c r="BS17" s="29"/>
      <c r="BT17" s="29"/>
      <c r="BU17" s="29"/>
    </row>
    <row r="18" spans="2:73" ht="12" customHeight="1">
      <c r="B18" s="5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"/>
      <c r="BL18" s="16">
        <v>2</v>
      </c>
      <c r="BM18" s="155"/>
      <c r="BN18" s="155"/>
      <c r="BO18" s="155"/>
      <c r="BP18" s="28"/>
      <c r="BQ18" s="29"/>
      <c r="BR18" s="29"/>
      <c r="BS18" s="29"/>
      <c r="BT18" s="29"/>
      <c r="BU18" s="29"/>
    </row>
    <row r="19" spans="2:73" ht="3.75" customHeight="1">
      <c r="B19" s="5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28"/>
      <c r="BQ19" s="29"/>
      <c r="BR19" s="29"/>
      <c r="BS19" s="29"/>
      <c r="BT19" s="29"/>
      <c r="BU19" s="29"/>
    </row>
    <row r="20" spans="2:73" s="2" customFormat="1" ht="12" customHeight="1">
      <c r="B20" s="6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"/>
      <c r="BL20" s="16">
        <v>1</v>
      </c>
      <c r="BM20" s="155"/>
      <c r="BN20" s="155"/>
      <c r="BO20" s="155"/>
      <c r="BP20" s="28"/>
      <c r="BQ20" s="29"/>
      <c r="BR20" s="29"/>
      <c r="BS20" s="29"/>
      <c r="BT20" s="29"/>
      <c r="BU20" s="29"/>
    </row>
    <row r="21" spans="2:73" s="2" customFormat="1" ht="3.75" customHeight="1">
      <c r="B21" s="6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28"/>
      <c r="BQ21" s="29"/>
      <c r="BR21" s="29"/>
      <c r="BS21" s="29"/>
      <c r="BT21" s="29"/>
      <c r="BU21" s="29"/>
    </row>
    <row r="22" spans="2:73" ht="12" customHeight="1">
      <c r="B22" s="5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"/>
      <c r="BL22" s="16">
        <v>2</v>
      </c>
      <c r="BM22" s="155"/>
      <c r="BN22" s="155"/>
      <c r="BO22" s="155"/>
      <c r="BP22" s="28"/>
      <c r="BQ22" s="29"/>
      <c r="BR22" s="29"/>
      <c r="BS22" s="29"/>
      <c r="BT22" s="29"/>
      <c r="BU22" s="29"/>
    </row>
    <row r="23" spans="2:73" ht="3.75" customHeight="1">
      <c r="B23" s="5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28"/>
      <c r="BQ23" s="29"/>
      <c r="BR23" s="29"/>
      <c r="BS23" s="29"/>
      <c r="BT23" s="29"/>
      <c r="BU23" s="29"/>
    </row>
    <row r="24" spans="2:73" ht="12" customHeight="1">
      <c r="B24" s="5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"/>
      <c r="BL24" s="16">
        <v>2</v>
      </c>
      <c r="BM24" s="155"/>
      <c r="BN24" s="155"/>
      <c r="BO24" s="155"/>
      <c r="BP24" s="28"/>
      <c r="BQ24" s="29"/>
      <c r="BR24" s="29"/>
      <c r="BS24" s="29"/>
      <c r="BT24" s="29"/>
      <c r="BU24" s="29"/>
    </row>
    <row r="25" spans="2:73" ht="3.75" customHeight="1">
      <c r="B25" s="5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28"/>
      <c r="BQ25" s="29"/>
      <c r="BR25" s="29"/>
      <c r="BS25" s="29"/>
      <c r="BT25" s="29"/>
      <c r="BU25" s="29"/>
    </row>
    <row r="26" spans="2:73" ht="12" customHeight="1">
      <c r="B26" s="5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"/>
      <c r="BL26" s="16">
        <v>2</v>
      </c>
      <c r="BM26" s="155"/>
      <c r="BN26" s="155"/>
      <c r="BO26" s="155"/>
      <c r="BP26" s="28"/>
      <c r="BQ26" s="29"/>
      <c r="BR26" s="29"/>
      <c r="BS26" s="29"/>
      <c r="BT26" s="29"/>
      <c r="BU26" s="29"/>
    </row>
    <row r="27" spans="2:73" ht="3.75" customHeight="1">
      <c r="B27" s="5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28"/>
      <c r="BQ27" s="29"/>
      <c r="BR27" s="29"/>
      <c r="BS27" s="29"/>
      <c r="BT27" s="29"/>
      <c r="BU27" s="29"/>
    </row>
    <row r="28" spans="2:73" ht="12" customHeight="1">
      <c r="B28" s="5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"/>
      <c r="BL28" s="16">
        <v>2</v>
      </c>
      <c r="BM28" s="155"/>
      <c r="BN28" s="155"/>
      <c r="BO28" s="155"/>
      <c r="BP28" s="28"/>
      <c r="BQ28" s="29"/>
      <c r="BR28" s="29"/>
      <c r="BS28" s="29"/>
      <c r="BT28" s="29"/>
      <c r="BU28" s="29"/>
    </row>
    <row r="29" spans="2:73" ht="3.75" customHeight="1">
      <c r="B29" s="5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28"/>
      <c r="BQ29" s="29"/>
      <c r="BR29" s="29"/>
      <c r="BS29" s="29"/>
      <c r="BT29" s="29"/>
      <c r="BU29" s="29"/>
    </row>
    <row r="30" spans="2:73" ht="12" customHeight="1">
      <c r="B30" s="5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"/>
      <c r="BL30" s="16">
        <v>2</v>
      </c>
      <c r="BM30" s="155"/>
      <c r="BN30" s="155"/>
      <c r="BO30" s="155"/>
      <c r="BP30" s="28"/>
      <c r="BQ30" s="29"/>
      <c r="BR30" s="29"/>
      <c r="BS30" s="29"/>
      <c r="BT30" s="29"/>
      <c r="BU30" s="29"/>
    </row>
    <row r="31" spans="2:73" ht="3.75" customHeight="1">
      <c r="B31" s="5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28"/>
      <c r="BQ31" s="29"/>
      <c r="BR31" s="29"/>
      <c r="BS31" s="29"/>
      <c r="BT31" s="29"/>
      <c r="BU31" s="29"/>
    </row>
    <row r="32" spans="2:73" ht="12" customHeight="1">
      <c r="B32" s="5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"/>
      <c r="BL32" s="16">
        <v>1</v>
      </c>
      <c r="BM32" s="155"/>
      <c r="BN32" s="155"/>
      <c r="BO32" s="155"/>
      <c r="BP32" s="28"/>
      <c r="BQ32" s="29"/>
      <c r="BR32" s="29"/>
      <c r="BS32" s="29"/>
      <c r="BT32" s="29"/>
      <c r="BU32" s="29"/>
    </row>
    <row r="33" spans="2:73" ht="3.75" customHeight="1">
      <c r="B33" s="5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28"/>
      <c r="BQ33" s="29"/>
      <c r="BR33" s="29"/>
      <c r="BS33" s="29"/>
      <c r="BT33" s="29"/>
      <c r="BU33" s="29"/>
    </row>
    <row r="34" spans="2:73" ht="12" customHeight="1">
      <c r="B34" s="5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"/>
      <c r="BL34" s="16">
        <v>2</v>
      </c>
      <c r="BM34" s="155"/>
      <c r="BN34" s="155"/>
      <c r="BO34" s="155"/>
      <c r="BP34" s="28"/>
      <c r="BQ34" s="29"/>
      <c r="BR34" s="29"/>
      <c r="BS34" s="29"/>
      <c r="BT34" s="29"/>
      <c r="BU34" s="29"/>
    </row>
    <row r="35" spans="2:73" ht="3.75" customHeight="1">
      <c r="B35" s="5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28"/>
      <c r="BQ35" s="29"/>
      <c r="BR35" s="29"/>
      <c r="BS35" s="29"/>
      <c r="BT35" s="29"/>
      <c r="BU35" s="29"/>
    </row>
    <row r="36" spans="2:73" ht="12" customHeight="1">
      <c r="B36" s="5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"/>
      <c r="BL36" s="16">
        <v>2</v>
      </c>
      <c r="BM36" s="155"/>
      <c r="BN36" s="155"/>
      <c r="BO36" s="155"/>
      <c r="BP36" s="28"/>
      <c r="BQ36" s="29"/>
      <c r="BR36" s="29"/>
      <c r="BS36" s="29"/>
      <c r="BT36" s="29"/>
      <c r="BU36" s="29"/>
    </row>
    <row r="37" spans="2:73" ht="3.75" customHeight="1">
      <c r="B37" s="5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28"/>
      <c r="BQ37" s="29"/>
      <c r="BR37" s="29"/>
      <c r="BS37" s="29"/>
      <c r="BT37" s="29"/>
      <c r="BU37" s="29"/>
    </row>
    <row r="38" spans="2:73" ht="12" customHeight="1">
      <c r="B38" s="5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"/>
      <c r="BL38" s="16">
        <v>2</v>
      </c>
      <c r="BM38" s="155"/>
      <c r="BN38" s="155"/>
      <c r="BO38" s="155"/>
      <c r="BP38" s="28"/>
      <c r="BQ38" s="29"/>
      <c r="BR38" s="29"/>
      <c r="BS38" s="29"/>
      <c r="BT38" s="29"/>
      <c r="BU38" s="29"/>
    </row>
    <row r="39" spans="2:73" ht="3.75" customHeight="1">
      <c r="B39" s="5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28"/>
      <c r="BQ39" s="29"/>
      <c r="BR39" s="29"/>
      <c r="BS39" s="29"/>
      <c r="BT39" s="29"/>
      <c r="BU39" s="29"/>
    </row>
    <row r="40" spans="2:73" ht="12" customHeight="1">
      <c r="B40" s="5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"/>
      <c r="BL40" s="16">
        <v>2</v>
      </c>
      <c r="BM40" s="155"/>
      <c r="BN40" s="155"/>
      <c r="BO40" s="155"/>
      <c r="BP40" s="28"/>
      <c r="BQ40" s="29"/>
      <c r="BR40" s="29"/>
      <c r="BS40" s="29"/>
      <c r="BT40" s="29"/>
      <c r="BU40" s="29"/>
    </row>
    <row r="41" spans="2:73" ht="3.75" customHeight="1">
      <c r="B41" s="5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28"/>
      <c r="BQ41" s="29"/>
      <c r="BR41" s="29"/>
      <c r="BS41" s="29"/>
      <c r="BT41" s="29"/>
      <c r="BU41" s="29"/>
    </row>
    <row r="42" spans="2:73" ht="12" customHeight="1">
      <c r="B42" s="5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"/>
      <c r="BL42" s="16">
        <v>1</v>
      </c>
      <c r="BM42" s="155"/>
      <c r="BN42" s="155"/>
      <c r="BO42" s="155"/>
      <c r="BP42" s="28"/>
      <c r="BQ42" s="29"/>
      <c r="BR42" s="29"/>
      <c r="BS42" s="29"/>
      <c r="BT42" s="29"/>
      <c r="BU42" s="29"/>
    </row>
    <row r="43" spans="2:73" ht="3.75" customHeight="1">
      <c r="B43" s="5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28"/>
      <c r="BQ43" s="29"/>
      <c r="BR43" s="29"/>
      <c r="BS43" s="29"/>
      <c r="BT43" s="29"/>
      <c r="BU43" s="29"/>
    </row>
    <row r="44" spans="2:73" ht="12" customHeight="1">
      <c r="B44" s="5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"/>
      <c r="BL44" s="16">
        <v>2</v>
      </c>
      <c r="BM44" s="155"/>
      <c r="BN44" s="155"/>
      <c r="BO44" s="155"/>
      <c r="BP44" s="28"/>
      <c r="BQ44" s="29"/>
      <c r="BR44" s="29"/>
      <c r="BS44" s="29"/>
      <c r="BT44" s="29"/>
      <c r="BU44" s="29"/>
    </row>
    <row r="45" spans="2:73" ht="3.75" customHeight="1">
      <c r="B45" s="5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28"/>
      <c r="BQ45" s="29"/>
      <c r="BR45" s="29"/>
      <c r="BS45" s="29"/>
      <c r="BT45" s="29"/>
      <c r="BU45" s="29"/>
    </row>
    <row r="46" spans="2:73" ht="12" customHeight="1">
      <c r="B46" s="5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"/>
      <c r="BL46" s="16">
        <v>2</v>
      </c>
      <c r="BM46" s="155"/>
      <c r="BN46" s="155"/>
      <c r="BO46" s="155"/>
      <c r="BP46" s="28"/>
      <c r="BQ46" s="29"/>
      <c r="BR46" s="29"/>
      <c r="BS46" s="29"/>
      <c r="BT46" s="29"/>
      <c r="BU46" s="29"/>
    </row>
    <row r="47" spans="2:73" ht="3.75" customHeight="1">
      <c r="B47" s="5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28"/>
      <c r="BQ47" s="29"/>
      <c r="BR47" s="29"/>
      <c r="BS47" s="29"/>
      <c r="BT47" s="29"/>
      <c r="BU47" s="29"/>
    </row>
    <row r="48" spans="2:73" ht="12" customHeight="1">
      <c r="B48" s="5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"/>
      <c r="BL48" s="16">
        <v>2</v>
      </c>
      <c r="BM48" s="155"/>
      <c r="BN48" s="155"/>
      <c r="BO48" s="155"/>
      <c r="BP48" s="28"/>
      <c r="BQ48" s="29"/>
      <c r="BR48" s="29"/>
      <c r="BS48" s="29"/>
      <c r="BT48" s="29"/>
      <c r="BU48" s="29"/>
    </row>
    <row r="49" spans="2:73" ht="3.75" customHeight="1">
      <c r="B49" s="5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28"/>
      <c r="BQ49" s="29"/>
      <c r="BR49" s="29"/>
      <c r="BS49" s="29"/>
      <c r="BT49" s="29"/>
      <c r="BU49" s="29"/>
    </row>
    <row r="50" spans="2:73" ht="12" customHeight="1">
      <c r="B50" s="5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"/>
      <c r="BL50" s="16">
        <v>2</v>
      </c>
      <c r="BM50" s="155"/>
      <c r="BN50" s="155"/>
      <c r="BO50" s="155"/>
      <c r="BP50" s="28"/>
      <c r="BQ50" s="29"/>
      <c r="BR50" s="29"/>
      <c r="BS50" s="29"/>
      <c r="BT50" s="29"/>
      <c r="BU50" s="29"/>
    </row>
    <row r="51" spans="2:73" ht="3.75" customHeight="1">
      <c r="B51" s="5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28"/>
      <c r="BQ51" s="29"/>
      <c r="BR51" s="29"/>
      <c r="BS51" s="29"/>
      <c r="BT51" s="29"/>
      <c r="BU51" s="29"/>
    </row>
    <row r="52" spans="2:73" ht="12" customHeight="1">
      <c r="B52" s="5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"/>
      <c r="BL52" s="16">
        <v>2</v>
      </c>
      <c r="BM52" s="155"/>
      <c r="BN52" s="155"/>
      <c r="BO52" s="155"/>
      <c r="BP52" s="28"/>
      <c r="BQ52" s="29"/>
      <c r="BR52" s="29"/>
      <c r="BS52" s="29"/>
      <c r="BT52" s="29"/>
      <c r="BU52" s="29"/>
    </row>
    <row r="53" spans="2:73" ht="3.75" customHeight="1">
      <c r="B53" s="5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28"/>
      <c r="BQ53" s="29"/>
      <c r="BR53" s="29"/>
      <c r="BS53" s="29"/>
      <c r="BT53" s="29"/>
      <c r="BU53" s="29"/>
    </row>
    <row r="54" spans="2:73" ht="12" customHeight="1">
      <c r="B54" s="5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"/>
      <c r="BL54" s="16">
        <v>1</v>
      </c>
      <c r="BM54" s="155"/>
      <c r="BN54" s="155"/>
      <c r="BO54" s="155"/>
      <c r="BP54" s="28"/>
      <c r="BQ54" s="29"/>
      <c r="BR54" s="29"/>
      <c r="BS54" s="29"/>
      <c r="BT54" s="29"/>
      <c r="BU54" s="29"/>
    </row>
    <row r="55" spans="2:73" ht="3.75" customHeight="1">
      <c r="B55" s="5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28"/>
      <c r="BQ55" s="29"/>
      <c r="BR55" s="29"/>
      <c r="BS55" s="29"/>
      <c r="BT55" s="29"/>
      <c r="BU55" s="29"/>
    </row>
    <row r="56" spans="2:73" ht="12" customHeight="1">
      <c r="B56" s="5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"/>
      <c r="BL56" s="16"/>
      <c r="BM56" s="155"/>
      <c r="BN56" s="155"/>
      <c r="BO56" s="155"/>
      <c r="BP56" s="28"/>
      <c r="BQ56" s="29"/>
      <c r="BR56" s="29"/>
      <c r="BS56" s="29"/>
      <c r="BT56" s="29"/>
      <c r="BU56" s="29"/>
    </row>
    <row r="57" spans="2:73" ht="3.75" customHeight="1">
      <c r="B57" s="5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28"/>
      <c r="BQ57" s="29"/>
      <c r="BR57" s="29"/>
      <c r="BS57" s="29"/>
      <c r="BT57" s="29"/>
      <c r="BU57" s="29"/>
    </row>
    <row r="58" spans="2:73" ht="12" customHeight="1">
      <c r="B58" s="5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"/>
      <c r="BL58" s="16"/>
      <c r="BM58" s="155"/>
      <c r="BN58" s="155"/>
      <c r="BO58" s="155"/>
      <c r="BP58" s="28"/>
      <c r="BQ58" s="29"/>
      <c r="BR58" s="29"/>
      <c r="BS58" s="29"/>
      <c r="BT58" s="29"/>
      <c r="BU58" s="29"/>
    </row>
    <row r="59" spans="2:73" ht="3.75" customHeight="1">
      <c r="B59" s="5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28"/>
      <c r="BQ59" s="29"/>
      <c r="BR59" s="29"/>
      <c r="BS59" s="29"/>
      <c r="BT59" s="29"/>
      <c r="BU59" s="29"/>
    </row>
    <row r="60" spans="2:73" ht="12" customHeight="1">
      <c r="B60" s="5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"/>
      <c r="BL60" s="16"/>
      <c r="BM60" s="155"/>
      <c r="BN60" s="155"/>
      <c r="BO60" s="155"/>
      <c r="BP60" s="28"/>
      <c r="BQ60" s="29"/>
      <c r="BR60" s="29"/>
      <c r="BS60" s="29"/>
      <c r="BT60" s="29"/>
      <c r="BU60" s="29"/>
    </row>
    <row r="61" spans="2:68" ht="6" customHeight="1">
      <c r="B61" s="5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5"/>
    </row>
    <row r="62" spans="2:68" ht="12" customHeight="1" thickBot="1">
      <c r="B62" s="5"/>
      <c r="C62" s="159" t="s">
        <v>45</v>
      </c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60">
        <f>SUM(BM8:BM60)</f>
        <v>0</v>
      </c>
      <c r="BL62" s="160"/>
      <c r="BM62" s="160"/>
      <c r="BN62" s="160"/>
      <c r="BO62" s="160"/>
      <c r="BP62" s="5"/>
    </row>
    <row r="63" spans="2:68" ht="6" customHeight="1" thickTop="1">
      <c r="B63" s="5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5"/>
    </row>
    <row r="64" spans="2:68" ht="7.5" customHeight="1">
      <c r="B64" s="5"/>
      <c r="C64" s="153">
        <f>IF(Teilnehmerliste!BN15&lt;&gt;0,Teilnehmerliste!DM44,"")</f>
      </c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5"/>
    </row>
    <row r="65" spans="2:68" ht="7.5" customHeight="1">
      <c r="B65" s="5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5"/>
    </row>
    <row r="66" spans="2:68" ht="7.5" customHeight="1">
      <c r="B66" s="5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5"/>
    </row>
    <row r="67" spans="2:68" ht="7.5" customHeight="1">
      <c r="B67" s="5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5"/>
    </row>
    <row r="68" spans="2:68" ht="7.5" customHeight="1">
      <c r="B68" s="5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5"/>
    </row>
    <row r="69" spans="2:68" ht="12.75" customHeight="1">
      <c r="B69" s="5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5"/>
    </row>
  </sheetData>
  <sheetProtection password="C703" sheet="1" objects="1" scenarios="1" selectLockedCells="1"/>
  <mergeCells count="91">
    <mergeCell ref="C3:BO3"/>
    <mergeCell ref="C4:BO4"/>
    <mergeCell ref="C5:BO5"/>
    <mergeCell ref="C6:BJ6"/>
    <mergeCell ref="BL6:BO6"/>
    <mergeCell ref="C11:BO11"/>
    <mergeCell ref="C12:BJ12"/>
    <mergeCell ref="BM12:BO12"/>
    <mergeCell ref="C7:BO7"/>
    <mergeCell ref="C8:BJ8"/>
    <mergeCell ref="BM8:BO8"/>
    <mergeCell ref="C9:BO9"/>
    <mergeCell ref="C10:BJ10"/>
    <mergeCell ref="BM10:BO10"/>
    <mergeCell ref="C13:BO13"/>
    <mergeCell ref="C14:BJ14"/>
    <mergeCell ref="BM14:BO14"/>
    <mergeCell ref="C15:BO15"/>
    <mergeCell ref="C16:BJ16"/>
    <mergeCell ref="BM16:BO16"/>
    <mergeCell ref="C17:BO17"/>
    <mergeCell ref="C18:BJ18"/>
    <mergeCell ref="BM18:BO18"/>
    <mergeCell ref="C19:BO19"/>
    <mergeCell ref="C20:BJ20"/>
    <mergeCell ref="BM20:BO20"/>
    <mergeCell ref="C21:BO21"/>
    <mergeCell ref="C22:BJ22"/>
    <mergeCell ref="BM22:BO22"/>
    <mergeCell ref="C23:BO23"/>
    <mergeCell ref="C24:BJ24"/>
    <mergeCell ref="BM24:BO24"/>
    <mergeCell ref="C25:BO25"/>
    <mergeCell ref="C26:BJ26"/>
    <mergeCell ref="BM26:BO26"/>
    <mergeCell ref="C27:BO27"/>
    <mergeCell ref="C28:BJ28"/>
    <mergeCell ref="BM28:BO28"/>
    <mergeCell ref="C29:BO29"/>
    <mergeCell ref="C30:BJ30"/>
    <mergeCell ref="BM30:BO30"/>
    <mergeCell ref="C31:BO31"/>
    <mergeCell ref="C32:BJ32"/>
    <mergeCell ref="BM32:BO32"/>
    <mergeCell ref="C33:BO33"/>
    <mergeCell ref="C34:BJ34"/>
    <mergeCell ref="BM34:BO34"/>
    <mergeCell ref="C35:BO35"/>
    <mergeCell ref="C36:BJ36"/>
    <mergeCell ref="BM36:BO36"/>
    <mergeCell ref="C37:BO37"/>
    <mergeCell ref="C38:BJ38"/>
    <mergeCell ref="BM38:BO38"/>
    <mergeCell ref="C39:BO39"/>
    <mergeCell ref="C40:BJ40"/>
    <mergeCell ref="BM40:BO40"/>
    <mergeCell ref="C41:BO41"/>
    <mergeCell ref="C42:BJ42"/>
    <mergeCell ref="BM42:BO42"/>
    <mergeCell ref="C43:BO43"/>
    <mergeCell ref="C44:BJ44"/>
    <mergeCell ref="BM44:BO44"/>
    <mergeCell ref="C45:BO45"/>
    <mergeCell ref="C46:BJ46"/>
    <mergeCell ref="BM46:BO46"/>
    <mergeCell ref="C47:BO47"/>
    <mergeCell ref="C48:BJ48"/>
    <mergeCell ref="BM48:BO48"/>
    <mergeCell ref="C49:BO49"/>
    <mergeCell ref="C50:BJ50"/>
    <mergeCell ref="BM50:BO50"/>
    <mergeCell ref="C51:BO51"/>
    <mergeCell ref="C52:BJ52"/>
    <mergeCell ref="BM52:BO52"/>
    <mergeCell ref="C53:BO53"/>
    <mergeCell ref="C54:BJ54"/>
    <mergeCell ref="BM54:BO54"/>
    <mergeCell ref="C55:BO55"/>
    <mergeCell ref="C56:BJ56"/>
    <mergeCell ref="BM56:BO56"/>
    <mergeCell ref="C57:BO57"/>
    <mergeCell ref="C58:BJ58"/>
    <mergeCell ref="BM58:BO58"/>
    <mergeCell ref="C59:BO59"/>
    <mergeCell ref="C63:BO63"/>
    <mergeCell ref="C62:BJ62"/>
    <mergeCell ref="BK62:BO62"/>
    <mergeCell ref="C64:BO68"/>
    <mergeCell ref="C60:BJ60"/>
    <mergeCell ref="BM60:BO60"/>
    <mergeCell ref="C61:BO61"/>
  </mergeCells>
  <printOptions/>
  <pageMargins left="0.5905511811023623" right="0.9055118110236221" top="0.3937007874015748" bottom="0.5905511811023623" header="0.5118110236220472" footer="0.5118110236220472"/>
  <pageSetup fitToHeight="1" fitToWidth="1" horizontalDpi="600" verticalDpi="600" orientation="portrait" paperSize="11" r:id="rId2"/>
  <picture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05">
    <tabColor indexed="43"/>
    <pageSetUpPr fitToPage="1"/>
  </sheetPr>
  <dimension ref="A2:BU69"/>
  <sheetViews>
    <sheetView showGridLines="0" showRowColHeaders="0" zoomScalePageLayoutView="0" workbookViewId="0" topLeftCell="A1">
      <selection activeCell="C8" sqref="C8:BJ8"/>
    </sheetView>
  </sheetViews>
  <sheetFormatPr defaultColWidth="11.421875" defaultRowHeight="12.75"/>
  <cols>
    <col min="1" max="1" width="11.421875" style="1" customWidth="1"/>
    <col min="2" max="2" width="2.7109375" style="1" customWidth="1"/>
    <col min="3" max="67" width="0.85546875" style="1" customWidth="1"/>
    <col min="68" max="68" width="2.7109375" style="1" customWidth="1"/>
    <col min="69" max="16384" width="11.421875" style="1" customWidth="1"/>
  </cols>
  <sheetData>
    <row r="2" spans="2:68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</row>
    <row r="3" spans="2:68" ht="12.75">
      <c r="B3" s="5"/>
      <c r="C3" s="166" t="s">
        <v>48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5"/>
    </row>
    <row r="4" spans="2:68" ht="12.75">
      <c r="B4" s="5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5"/>
    </row>
    <row r="5" spans="2:68" ht="6" customHeight="1">
      <c r="B5" s="5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5"/>
    </row>
    <row r="6" spans="2:68" ht="12.75" customHeight="1">
      <c r="B6" s="5"/>
      <c r="C6" s="164" t="s">
        <v>20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4"/>
      <c r="BL6" s="165" t="s">
        <v>46</v>
      </c>
      <c r="BM6" s="165"/>
      <c r="BN6" s="165"/>
      <c r="BO6" s="165"/>
      <c r="BP6" s="5"/>
    </row>
    <row r="7" spans="2:68" ht="3.75" customHeight="1">
      <c r="B7" s="5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5"/>
    </row>
    <row r="8" spans="2:68" ht="12" customHeight="1">
      <c r="B8" s="5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"/>
      <c r="BL8" s="16"/>
      <c r="BM8" s="155"/>
      <c r="BN8" s="155"/>
      <c r="BO8" s="155"/>
      <c r="BP8" s="5"/>
    </row>
    <row r="9" spans="2:68" ht="3.75" customHeight="1">
      <c r="B9" s="5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5"/>
    </row>
    <row r="10" spans="2:73" ht="12" customHeight="1">
      <c r="B10" s="5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"/>
      <c r="BL10" s="16"/>
      <c r="BM10" s="155"/>
      <c r="BN10" s="155"/>
      <c r="BO10" s="155"/>
      <c r="BP10" s="28"/>
      <c r="BQ10" s="29"/>
      <c r="BR10" s="29"/>
      <c r="BS10" s="29"/>
      <c r="BT10" s="29"/>
      <c r="BU10" s="29"/>
    </row>
    <row r="11" spans="2:73" ht="3.75" customHeight="1">
      <c r="B11" s="5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28"/>
      <c r="BQ11" s="29"/>
      <c r="BR11" s="29"/>
      <c r="BS11" s="29"/>
      <c r="BT11" s="29"/>
      <c r="BU11" s="29"/>
    </row>
    <row r="12" spans="2:73" ht="12" customHeight="1">
      <c r="B12" s="5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5"/>
      <c r="BL12" s="28"/>
      <c r="BM12" s="168"/>
      <c r="BN12" s="168"/>
      <c r="BO12" s="168"/>
      <c r="BP12" s="28"/>
      <c r="BQ12" s="29"/>
      <c r="BR12" s="29"/>
      <c r="BS12" s="29"/>
      <c r="BT12" s="29"/>
      <c r="BU12" s="29"/>
    </row>
    <row r="13" spans="2:73" ht="3.75" customHeight="1">
      <c r="B13" s="5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28"/>
      <c r="BQ13" s="29"/>
      <c r="BR13" s="29"/>
      <c r="BS13" s="29"/>
      <c r="BT13" s="29"/>
      <c r="BU13" s="29"/>
    </row>
    <row r="14" spans="2:73" ht="12" customHeight="1">
      <c r="B14" s="5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"/>
      <c r="BL14" s="16"/>
      <c r="BM14" s="155"/>
      <c r="BN14" s="155"/>
      <c r="BO14" s="155"/>
      <c r="BP14" s="28"/>
      <c r="BQ14" s="29"/>
      <c r="BR14" s="29"/>
      <c r="BS14" s="29"/>
      <c r="BT14" s="29"/>
      <c r="BU14" s="29"/>
    </row>
    <row r="15" spans="2:73" ht="3.75" customHeight="1">
      <c r="B15" s="5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28"/>
      <c r="BQ15" s="29"/>
      <c r="BR15" s="29"/>
      <c r="BS15" s="29"/>
      <c r="BT15" s="29"/>
      <c r="BU15" s="29"/>
    </row>
    <row r="16" spans="2:73" ht="12" customHeight="1">
      <c r="B16" s="5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"/>
      <c r="BL16" s="16"/>
      <c r="BM16" s="155"/>
      <c r="BN16" s="155"/>
      <c r="BO16" s="155"/>
      <c r="BP16" s="28"/>
      <c r="BQ16" s="29"/>
      <c r="BR16" s="29"/>
      <c r="BS16" s="29"/>
      <c r="BT16" s="29"/>
      <c r="BU16" s="29"/>
    </row>
    <row r="17" spans="2:73" ht="3.75" customHeight="1">
      <c r="B17" s="5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28"/>
      <c r="BQ17" s="29"/>
      <c r="BR17" s="29"/>
      <c r="BS17" s="29"/>
      <c r="BT17" s="29"/>
      <c r="BU17" s="29"/>
    </row>
    <row r="18" spans="2:73" ht="12" customHeight="1">
      <c r="B18" s="5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"/>
      <c r="BL18" s="16"/>
      <c r="BM18" s="155"/>
      <c r="BN18" s="155"/>
      <c r="BO18" s="155"/>
      <c r="BP18" s="28"/>
      <c r="BQ18" s="29"/>
      <c r="BR18" s="29"/>
      <c r="BS18" s="29"/>
      <c r="BT18" s="29"/>
      <c r="BU18" s="29"/>
    </row>
    <row r="19" spans="2:73" ht="3.75" customHeight="1">
      <c r="B19" s="5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28"/>
      <c r="BQ19" s="29"/>
      <c r="BR19" s="29"/>
      <c r="BS19" s="29"/>
      <c r="BT19" s="29"/>
      <c r="BU19" s="29"/>
    </row>
    <row r="20" spans="2:73" s="2" customFormat="1" ht="12" customHeight="1">
      <c r="B20" s="6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"/>
      <c r="BL20" s="16"/>
      <c r="BM20" s="155"/>
      <c r="BN20" s="155"/>
      <c r="BO20" s="155"/>
      <c r="BP20" s="28"/>
      <c r="BQ20" s="29"/>
      <c r="BR20" s="29"/>
      <c r="BS20" s="29"/>
      <c r="BT20" s="29"/>
      <c r="BU20" s="29"/>
    </row>
    <row r="21" spans="2:73" s="2" customFormat="1" ht="3.75" customHeight="1">
      <c r="B21" s="6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28"/>
      <c r="BQ21" s="29"/>
      <c r="BR21" s="29"/>
      <c r="BS21" s="29"/>
      <c r="BT21" s="29"/>
      <c r="BU21" s="29"/>
    </row>
    <row r="22" spans="2:73" ht="12" customHeight="1">
      <c r="B22" s="5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"/>
      <c r="BL22" s="16"/>
      <c r="BM22" s="155"/>
      <c r="BN22" s="155"/>
      <c r="BO22" s="155"/>
      <c r="BP22" s="28"/>
      <c r="BQ22" s="29"/>
      <c r="BR22" s="29"/>
      <c r="BS22" s="29"/>
      <c r="BT22" s="29"/>
      <c r="BU22" s="29"/>
    </row>
    <row r="23" spans="2:73" ht="3.75" customHeight="1">
      <c r="B23" s="5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28"/>
      <c r="BQ23" s="29"/>
      <c r="BR23" s="29"/>
      <c r="BS23" s="29"/>
      <c r="BT23" s="29"/>
      <c r="BU23" s="29"/>
    </row>
    <row r="24" spans="2:73" ht="12" customHeight="1">
      <c r="B24" s="5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"/>
      <c r="BL24" s="16"/>
      <c r="BM24" s="155"/>
      <c r="BN24" s="155"/>
      <c r="BO24" s="155"/>
      <c r="BP24" s="28"/>
      <c r="BQ24" s="29"/>
      <c r="BR24" s="29"/>
      <c r="BS24" s="29"/>
      <c r="BT24" s="29"/>
      <c r="BU24" s="29"/>
    </row>
    <row r="25" spans="2:73" ht="3.75" customHeight="1">
      <c r="B25" s="5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28"/>
      <c r="BQ25" s="29"/>
      <c r="BR25" s="29"/>
      <c r="BS25" s="29"/>
      <c r="BT25" s="29"/>
      <c r="BU25" s="29"/>
    </row>
    <row r="26" spans="2:73" ht="12" customHeight="1">
      <c r="B26" s="5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"/>
      <c r="BL26" s="16"/>
      <c r="BM26" s="155"/>
      <c r="BN26" s="155"/>
      <c r="BO26" s="155"/>
      <c r="BP26" s="28"/>
      <c r="BQ26" s="29"/>
      <c r="BR26" s="29"/>
      <c r="BS26" s="29"/>
      <c r="BT26" s="29"/>
      <c r="BU26" s="29"/>
    </row>
    <row r="27" spans="2:73" ht="3.75" customHeight="1">
      <c r="B27" s="5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28"/>
      <c r="BQ27" s="29"/>
      <c r="BR27" s="29"/>
      <c r="BS27" s="29"/>
      <c r="BT27" s="29"/>
      <c r="BU27" s="29"/>
    </row>
    <row r="28" spans="2:73" ht="12" customHeight="1">
      <c r="B28" s="5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"/>
      <c r="BL28" s="16"/>
      <c r="BM28" s="155"/>
      <c r="BN28" s="155"/>
      <c r="BO28" s="155"/>
      <c r="BP28" s="28"/>
      <c r="BQ28" s="29"/>
      <c r="BR28" s="29"/>
      <c r="BS28" s="29"/>
      <c r="BT28" s="29"/>
      <c r="BU28" s="29"/>
    </row>
    <row r="29" spans="2:73" ht="3.75" customHeight="1">
      <c r="B29" s="5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28"/>
      <c r="BQ29" s="29"/>
      <c r="BR29" s="29"/>
      <c r="BS29" s="29"/>
      <c r="BT29" s="29"/>
      <c r="BU29" s="29"/>
    </row>
    <row r="30" spans="2:73" ht="12" customHeight="1">
      <c r="B30" s="5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"/>
      <c r="BL30" s="16"/>
      <c r="BM30" s="155"/>
      <c r="BN30" s="155"/>
      <c r="BO30" s="155"/>
      <c r="BP30" s="28"/>
      <c r="BQ30" s="29"/>
      <c r="BR30" s="29"/>
      <c r="BS30" s="29"/>
      <c r="BT30" s="29"/>
      <c r="BU30" s="29"/>
    </row>
    <row r="31" spans="2:73" ht="3.75" customHeight="1">
      <c r="B31" s="5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28"/>
      <c r="BQ31" s="29"/>
      <c r="BR31" s="29"/>
      <c r="BS31" s="29"/>
      <c r="BT31" s="29"/>
      <c r="BU31" s="29"/>
    </row>
    <row r="32" spans="2:73" ht="12" customHeight="1">
      <c r="B32" s="5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"/>
      <c r="BL32" s="16"/>
      <c r="BM32" s="155"/>
      <c r="BN32" s="155"/>
      <c r="BO32" s="155"/>
      <c r="BP32" s="28"/>
      <c r="BQ32" s="29"/>
      <c r="BR32" s="29"/>
      <c r="BS32" s="29"/>
      <c r="BT32" s="29"/>
      <c r="BU32" s="29"/>
    </row>
    <row r="33" spans="2:73" ht="3.75" customHeight="1">
      <c r="B33" s="5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28"/>
      <c r="BQ33" s="29"/>
      <c r="BR33" s="29"/>
      <c r="BS33" s="29"/>
      <c r="BT33" s="29"/>
      <c r="BU33" s="29"/>
    </row>
    <row r="34" spans="2:73" ht="12" customHeight="1">
      <c r="B34" s="5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"/>
      <c r="BL34" s="16"/>
      <c r="BM34" s="155"/>
      <c r="BN34" s="155"/>
      <c r="BO34" s="155"/>
      <c r="BP34" s="28"/>
      <c r="BQ34" s="29"/>
      <c r="BR34" s="29"/>
      <c r="BS34" s="29"/>
      <c r="BT34" s="29"/>
      <c r="BU34" s="29"/>
    </row>
    <row r="35" spans="2:73" ht="3.75" customHeight="1">
      <c r="B35" s="5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28"/>
      <c r="BQ35" s="29"/>
      <c r="BR35" s="29"/>
      <c r="BS35" s="29"/>
      <c r="BT35" s="29"/>
      <c r="BU35" s="29"/>
    </row>
    <row r="36" spans="2:73" ht="12" customHeight="1">
      <c r="B36" s="5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"/>
      <c r="BL36" s="16"/>
      <c r="BM36" s="155"/>
      <c r="BN36" s="155"/>
      <c r="BO36" s="155"/>
      <c r="BP36" s="28"/>
      <c r="BQ36" s="29"/>
      <c r="BR36" s="29"/>
      <c r="BS36" s="29"/>
      <c r="BT36" s="29"/>
      <c r="BU36" s="29"/>
    </row>
    <row r="37" spans="2:73" ht="3.75" customHeight="1">
      <c r="B37" s="5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28"/>
      <c r="BQ37" s="29"/>
      <c r="BR37" s="29"/>
      <c r="BS37" s="29"/>
      <c r="BT37" s="29"/>
      <c r="BU37" s="29"/>
    </row>
    <row r="38" spans="2:73" ht="12" customHeight="1">
      <c r="B38" s="5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"/>
      <c r="BL38" s="16"/>
      <c r="BM38" s="155"/>
      <c r="BN38" s="155"/>
      <c r="BO38" s="155"/>
      <c r="BP38" s="28"/>
      <c r="BQ38" s="29"/>
      <c r="BR38" s="29"/>
      <c r="BS38" s="29"/>
      <c r="BT38" s="29"/>
      <c r="BU38" s="29"/>
    </row>
    <row r="39" spans="2:73" ht="3.75" customHeight="1">
      <c r="B39" s="5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28"/>
      <c r="BQ39" s="29"/>
      <c r="BR39" s="29"/>
      <c r="BS39" s="29"/>
      <c r="BT39" s="29"/>
      <c r="BU39" s="29"/>
    </row>
    <row r="40" spans="2:73" ht="12" customHeight="1">
      <c r="B40" s="5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"/>
      <c r="BL40" s="16"/>
      <c r="BM40" s="155"/>
      <c r="BN40" s="155"/>
      <c r="BO40" s="155"/>
      <c r="BP40" s="28"/>
      <c r="BQ40" s="29"/>
      <c r="BR40" s="29"/>
      <c r="BS40" s="29"/>
      <c r="BT40" s="29"/>
      <c r="BU40" s="29"/>
    </row>
    <row r="41" spans="2:73" ht="3.75" customHeight="1">
      <c r="B41" s="5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28"/>
      <c r="BQ41" s="29"/>
      <c r="BR41" s="29"/>
      <c r="BS41" s="29"/>
      <c r="BT41" s="29"/>
      <c r="BU41" s="29"/>
    </row>
    <row r="42" spans="2:73" ht="12" customHeight="1">
      <c r="B42" s="5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"/>
      <c r="BL42" s="16"/>
      <c r="BM42" s="155"/>
      <c r="BN42" s="155"/>
      <c r="BO42" s="155"/>
      <c r="BP42" s="28"/>
      <c r="BQ42" s="29"/>
      <c r="BR42" s="29"/>
      <c r="BS42" s="29"/>
      <c r="BT42" s="29"/>
      <c r="BU42" s="29"/>
    </row>
    <row r="43" spans="2:73" ht="3.75" customHeight="1">
      <c r="B43" s="5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28"/>
      <c r="BQ43" s="29"/>
      <c r="BR43" s="29"/>
      <c r="BS43" s="29"/>
      <c r="BT43" s="29"/>
      <c r="BU43" s="29"/>
    </row>
    <row r="44" spans="2:73" ht="12" customHeight="1">
      <c r="B44" s="5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"/>
      <c r="BL44" s="16"/>
      <c r="BM44" s="155"/>
      <c r="BN44" s="155"/>
      <c r="BO44" s="155"/>
      <c r="BP44" s="28"/>
      <c r="BQ44" s="29"/>
      <c r="BR44" s="29"/>
      <c r="BS44" s="29"/>
      <c r="BT44" s="29"/>
      <c r="BU44" s="29"/>
    </row>
    <row r="45" spans="2:73" ht="3.75" customHeight="1">
      <c r="B45" s="5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28"/>
      <c r="BQ45" s="29"/>
      <c r="BR45" s="29"/>
      <c r="BS45" s="29"/>
      <c r="BT45" s="29"/>
      <c r="BU45" s="29"/>
    </row>
    <row r="46" spans="2:73" ht="12" customHeight="1">
      <c r="B46" s="5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"/>
      <c r="BL46" s="16"/>
      <c r="BM46" s="155"/>
      <c r="BN46" s="155"/>
      <c r="BO46" s="155"/>
      <c r="BP46" s="28"/>
      <c r="BQ46" s="29"/>
      <c r="BR46" s="29"/>
      <c r="BS46" s="29"/>
      <c r="BT46" s="29"/>
      <c r="BU46" s="29"/>
    </row>
    <row r="47" spans="2:73" ht="3.75" customHeight="1">
      <c r="B47" s="5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28"/>
      <c r="BQ47" s="29"/>
      <c r="BR47" s="29"/>
      <c r="BS47" s="29"/>
      <c r="BT47" s="29"/>
      <c r="BU47" s="29"/>
    </row>
    <row r="48" spans="2:73" ht="12" customHeight="1">
      <c r="B48" s="5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"/>
      <c r="BL48" s="16"/>
      <c r="BM48" s="155"/>
      <c r="BN48" s="155"/>
      <c r="BO48" s="155"/>
      <c r="BP48" s="28"/>
      <c r="BQ48" s="29"/>
      <c r="BR48" s="29"/>
      <c r="BS48" s="29"/>
      <c r="BT48" s="29"/>
      <c r="BU48" s="29"/>
    </row>
    <row r="49" spans="2:73" ht="3.75" customHeight="1">
      <c r="B49" s="5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28"/>
      <c r="BQ49" s="29"/>
      <c r="BR49" s="29"/>
      <c r="BS49" s="29"/>
      <c r="BT49" s="29"/>
      <c r="BU49" s="29"/>
    </row>
    <row r="50" spans="2:73" ht="12" customHeight="1">
      <c r="B50" s="5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"/>
      <c r="BL50" s="16"/>
      <c r="BM50" s="155"/>
      <c r="BN50" s="155"/>
      <c r="BO50" s="155"/>
      <c r="BP50" s="28"/>
      <c r="BQ50" s="29"/>
      <c r="BR50" s="29"/>
      <c r="BS50" s="29"/>
      <c r="BT50" s="29"/>
      <c r="BU50" s="29"/>
    </row>
    <row r="51" spans="2:73" ht="3.75" customHeight="1">
      <c r="B51" s="5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28"/>
      <c r="BQ51" s="29"/>
      <c r="BR51" s="29"/>
      <c r="BS51" s="29"/>
      <c r="BT51" s="29"/>
      <c r="BU51" s="29"/>
    </row>
    <row r="52" spans="2:73" ht="12" customHeight="1">
      <c r="B52" s="5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"/>
      <c r="BL52" s="16"/>
      <c r="BM52" s="155"/>
      <c r="BN52" s="155"/>
      <c r="BO52" s="155"/>
      <c r="BP52" s="28"/>
      <c r="BQ52" s="29"/>
      <c r="BR52" s="29"/>
      <c r="BS52" s="29"/>
      <c r="BT52" s="29"/>
      <c r="BU52" s="29"/>
    </row>
    <row r="53" spans="2:73" ht="3.75" customHeight="1">
      <c r="B53" s="5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28"/>
      <c r="BQ53" s="29"/>
      <c r="BR53" s="29"/>
      <c r="BS53" s="29"/>
      <c r="BT53" s="29"/>
      <c r="BU53" s="29"/>
    </row>
    <row r="54" spans="2:73" ht="12" customHeight="1">
      <c r="B54" s="5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"/>
      <c r="BL54" s="16"/>
      <c r="BM54" s="155"/>
      <c r="BN54" s="155"/>
      <c r="BO54" s="155"/>
      <c r="BP54" s="28"/>
      <c r="BQ54" s="29"/>
      <c r="BR54" s="29"/>
      <c r="BS54" s="29"/>
      <c r="BT54" s="29"/>
      <c r="BU54" s="29"/>
    </row>
    <row r="55" spans="2:73" ht="3.75" customHeight="1">
      <c r="B55" s="5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28"/>
      <c r="BQ55" s="29"/>
      <c r="BR55" s="29"/>
      <c r="BS55" s="29"/>
      <c r="BT55" s="29"/>
      <c r="BU55" s="29"/>
    </row>
    <row r="56" spans="2:73" ht="12" customHeight="1">
      <c r="B56" s="5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"/>
      <c r="BL56" s="16"/>
      <c r="BM56" s="155"/>
      <c r="BN56" s="155"/>
      <c r="BO56" s="155"/>
      <c r="BP56" s="28"/>
      <c r="BQ56" s="29"/>
      <c r="BR56" s="29"/>
      <c r="BS56" s="29"/>
      <c r="BT56" s="29"/>
      <c r="BU56" s="29"/>
    </row>
    <row r="57" spans="2:73" ht="3.75" customHeight="1">
      <c r="B57" s="5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28"/>
      <c r="BQ57" s="29"/>
      <c r="BR57" s="29"/>
      <c r="BS57" s="29"/>
      <c r="BT57" s="29"/>
      <c r="BU57" s="29"/>
    </row>
    <row r="58" spans="2:73" ht="12" customHeight="1">
      <c r="B58" s="5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"/>
      <c r="BL58" s="16"/>
      <c r="BM58" s="155"/>
      <c r="BN58" s="155"/>
      <c r="BO58" s="155"/>
      <c r="BP58" s="28"/>
      <c r="BQ58" s="29"/>
      <c r="BR58" s="29"/>
      <c r="BS58" s="29"/>
      <c r="BT58" s="29"/>
      <c r="BU58" s="29"/>
    </row>
    <row r="59" spans="2:73" ht="3.75" customHeight="1">
      <c r="B59" s="5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28"/>
      <c r="BQ59" s="29"/>
      <c r="BR59" s="29"/>
      <c r="BS59" s="29"/>
      <c r="BT59" s="29"/>
      <c r="BU59" s="29"/>
    </row>
    <row r="60" spans="2:73" ht="12" customHeight="1">
      <c r="B60" s="5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"/>
      <c r="BL60" s="16"/>
      <c r="BM60" s="155"/>
      <c r="BN60" s="155"/>
      <c r="BO60" s="155"/>
      <c r="BP60" s="28"/>
      <c r="BQ60" s="29"/>
      <c r="BR60" s="29"/>
      <c r="BS60" s="29"/>
      <c r="BT60" s="29"/>
      <c r="BU60" s="29"/>
    </row>
    <row r="61" spans="2:68" ht="6" customHeight="1">
      <c r="B61" s="5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5"/>
    </row>
    <row r="62" spans="1:68" ht="12" customHeight="1" thickBot="1">
      <c r="A62" s="30">
        <f>IF(SUM(BM8:BM60)&lt;&gt;"",SUM(BM8:BM60),"")</f>
        <v>0</v>
      </c>
      <c r="B62" s="5"/>
      <c r="C62" s="159" t="s">
        <v>45</v>
      </c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60">
        <f>IF(A62&lt;&gt;0,A62,"")</f>
      </c>
      <c r="BL62" s="160"/>
      <c r="BM62" s="160"/>
      <c r="BN62" s="160"/>
      <c r="BO62" s="160"/>
      <c r="BP62" s="5"/>
    </row>
    <row r="63" spans="2:68" ht="6" customHeight="1" thickTop="1">
      <c r="B63" s="5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5"/>
    </row>
    <row r="64" spans="2:68" ht="7.5" customHeight="1">
      <c r="B64" s="5"/>
      <c r="C64" s="153">
        <f>IF(Teilnehmerliste!BN15&lt;&gt;0,Teilnehmerliste!DM45,"")</f>
      </c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5"/>
    </row>
    <row r="65" spans="2:68" ht="7.5" customHeight="1">
      <c r="B65" s="5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5"/>
    </row>
    <row r="66" spans="2:68" ht="7.5" customHeight="1">
      <c r="B66" s="5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5"/>
    </row>
    <row r="67" spans="2:68" ht="7.5" customHeight="1">
      <c r="B67" s="5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5"/>
    </row>
    <row r="68" spans="2:68" ht="7.5" customHeight="1">
      <c r="B68" s="5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5"/>
    </row>
    <row r="69" spans="2:68" ht="12.75" customHeight="1">
      <c r="B69" s="5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5"/>
    </row>
  </sheetData>
  <sheetProtection password="C703" sheet="1" objects="1" scenarios="1" selectLockedCells="1"/>
  <mergeCells count="91">
    <mergeCell ref="C64:BO68"/>
    <mergeCell ref="C60:BJ60"/>
    <mergeCell ref="BM60:BO60"/>
    <mergeCell ref="C61:BO61"/>
    <mergeCell ref="C62:BJ62"/>
    <mergeCell ref="BK62:BO62"/>
    <mergeCell ref="C58:BJ58"/>
    <mergeCell ref="BM58:BO58"/>
    <mergeCell ref="C59:BO59"/>
    <mergeCell ref="C63:BO63"/>
    <mergeCell ref="C55:BO55"/>
    <mergeCell ref="C56:BJ56"/>
    <mergeCell ref="BM56:BO56"/>
    <mergeCell ref="C57:BO57"/>
    <mergeCell ref="C52:BJ52"/>
    <mergeCell ref="BM52:BO52"/>
    <mergeCell ref="C53:BO53"/>
    <mergeCell ref="C54:BJ54"/>
    <mergeCell ref="BM54:BO54"/>
    <mergeCell ref="C49:BO49"/>
    <mergeCell ref="C50:BJ50"/>
    <mergeCell ref="BM50:BO50"/>
    <mergeCell ref="C51:BO51"/>
    <mergeCell ref="C46:BJ46"/>
    <mergeCell ref="BM46:BO46"/>
    <mergeCell ref="C47:BO47"/>
    <mergeCell ref="C48:BJ48"/>
    <mergeCell ref="BM48:BO48"/>
    <mergeCell ref="C43:BO43"/>
    <mergeCell ref="C44:BJ44"/>
    <mergeCell ref="BM44:BO44"/>
    <mergeCell ref="C45:BO45"/>
    <mergeCell ref="C40:BJ40"/>
    <mergeCell ref="BM40:BO40"/>
    <mergeCell ref="C41:BO41"/>
    <mergeCell ref="C42:BJ42"/>
    <mergeCell ref="BM42:BO42"/>
    <mergeCell ref="C37:BO37"/>
    <mergeCell ref="C38:BJ38"/>
    <mergeCell ref="BM38:BO38"/>
    <mergeCell ref="C39:BO39"/>
    <mergeCell ref="C34:BJ34"/>
    <mergeCell ref="BM34:BO34"/>
    <mergeCell ref="C35:BO35"/>
    <mergeCell ref="C36:BJ36"/>
    <mergeCell ref="BM36:BO36"/>
    <mergeCell ref="C31:BO31"/>
    <mergeCell ref="C32:BJ32"/>
    <mergeCell ref="BM32:BO32"/>
    <mergeCell ref="C33:BO33"/>
    <mergeCell ref="C28:BJ28"/>
    <mergeCell ref="BM28:BO28"/>
    <mergeCell ref="C29:BO29"/>
    <mergeCell ref="C30:BJ30"/>
    <mergeCell ref="BM30:BO30"/>
    <mergeCell ref="C25:BO25"/>
    <mergeCell ref="C26:BJ26"/>
    <mergeCell ref="BM26:BO26"/>
    <mergeCell ref="C27:BO27"/>
    <mergeCell ref="C22:BJ22"/>
    <mergeCell ref="BM22:BO22"/>
    <mergeCell ref="C23:BO23"/>
    <mergeCell ref="C24:BJ24"/>
    <mergeCell ref="BM24:BO24"/>
    <mergeCell ref="C19:BO19"/>
    <mergeCell ref="C20:BJ20"/>
    <mergeCell ref="BM20:BO20"/>
    <mergeCell ref="C21:BO21"/>
    <mergeCell ref="C16:BJ16"/>
    <mergeCell ref="BM16:BO16"/>
    <mergeCell ref="C17:BO17"/>
    <mergeCell ref="C18:BJ18"/>
    <mergeCell ref="BM18:BO18"/>
    <mergeCell ref="C13:BO13"/>
    <mergeCell ref="C14:BJ14"/>
    <mergeCell ref="BM14:BO14"/>
    <mergeCell ref="C15:BO15"/>
    <mergeCell ref="C10:BJ10"/>
    <mergeCell ref="BM10:BO10"/>
    <mergeCell ref="C11:BO11"/>
    <mergeCell ref="C12:BJ12"/>
    <mergeCell ref="BM12:BO12"/>
    <mergeCell ref="C7:BO7"/>
    <mergeCell ref="C8:BJ8"/>
    <mergeCell ref="BM8:BO8"/>
    <mergeCell ref="C9:BO9"/>
    <mergeCell ref="C3:BO3"/>
    <mergeCell ref="C4:BO4"/>
    <mergeCell ref="C5:BO5"/>
    <mergeCell ref="C6:BJ6"/>
    <mergeCell ref="BL6:BO6"/>
  </mergeCells>
  <printOptions/>
  <pageMargins left="0.5905511811023623" right="0.9055118110236221" top="0.3937007874015748" bottom="0.5905511811023623" header="0.5118110236220472" footer="0.5118110236220472"/>
  <pageSetup fitToHeight="1" fitToWidth="1" horizontalDpi="600" verticalDpi="600" orientation="portrait" paperSize="11" r:id="rId2"/>
  <picture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06">
    <tabColor indexed="44"/>
    <pageSetUpPr fitToPage="1"/>
  </sheetPr>
  <dimension ref="A1:CH48"/>
  <sheetViews>
    <sheetView showGridLines="0" showRowColHeaders="0" workbookViewId="0" topLeftCell="A7">
      <selection activeCell="A1" sqref="A1"/>
    </sheetView>
  </sheetViews>
  <sheetFormatPr defaultColWidth="11.421875" defaultRowHeight="12.75"/>
  <cols>
    <col min="1" max="1" width="11.421875" style="20" customWidth="1"/>
    <col min="2" max="2" width="2.7109375" style="20" customWidth="1"/>
    <col min="3" max="68" width="0.85546875" style="20" customWidth="1"/>
    <col min="69" max="69" width="2.7109375" style="20" customWidth="1"/>
    <col min="70" max="70" width="11.421875" style="20" customWidth="1"/>
    <col min="71" max="71" width="6.7109375" style="20" customWidth="1"/>
    <col min="72" max="72" width="7.8515625" style="20" customWidth="1"/>
    <col min="73" max="16384" width="11.421875" style="20" customWidth="1"/>
  </cols>
  <sheetData>
    <row r="1" spans="1:86" ht="12.75">
      <c r="A1" s="23"/>
      <c r="BR1" s="35"/>
      <c r="BS1" s="34" t="str">
        <f>IF(BS2&lt;&gt;"",BS2,"")&amp;IF(BS3&lt;&gt;"",BS3,"")</f>
        <v>TN 1</v>
      </c>
      <c r="BT1" s="34">
        <f>IF(BU1&lt;&gt;0,VLOOKUP(BU1,BS5:BT8,2,FALSE),"")</f>
        <v>1</v>
      </c>
      <c r="BU1" s="34">
        <f>BS5+BS6+BS7+BS8</f>
        <v>1</v>
      </c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23"/>
      <c r="CG1" s="23"/>
      <c r="CH1" s="23"/>
    </row>
    <row r="2" spans="1:86" ht="12.75">
      <c r="A2" s="23"/>
      <c r="B2" s="5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5"/>
      <c r="BR2" s="35"/>
      <c r="BS2" s="34" t="str">
        <f>IF(ISERROR(BT2),"",BT2)</f>
        <v>TN 1</v>
      </c>
      <c r="BT2" s="35" t="str">
        <f ca="1">MID(CELL("Dateiname",$A$1),FIND("]",CELL("Dateiname",$A$1))+1,31)</f>
        <v>TN 1</v>
      </c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23"/>
      <c r="CG2" s="23"/>
      <c r="CH2" s="23"/>
    </row>
    <row r="3" spans="1:86" ht="30">
      <c r="A3" s="23"/>
      <c r="B3" s="5"/>
      <c r="C3" s="191" t="str">
        <f>IF(BT1&lt;&gt;"",VLOOKUP(BT1,BV5:BW8,2,FALSE),"")</f>
        <v>Lehrgangsnachweis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5"/>
      <c r="BR3" s="35"/>
      <c r="BS3" s="34">
        <f>IF(ISERROR(BT3),"",BT3)</f>
      </c>
      <c r="BT3" s="35" t="e">
        <f ca="1">MID(CELL("Dateiname",A1),FIND("#",CELL("Dateiname",A1))+2,31)</f>
        <v>#VALUE!</v>
      </c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23"/>
      <c r="CG3" s="23"/>
      <c r="CH3" s="23"/>
    </row>
    <row r="4" spans="1:86" ht="12.75" customHeight="1">
      <c r="A4" s="23"/>
      <c r="B4" s="5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23"/>
      <c r="CG4" s="23"/>
      <c r="CH4" s="23"/>
    </row>
    <row r="5" spans="1:86" ht="20.25">
      <c r="A5" s="23"/>
      <c r="B5" s="5"/>
      <c r="C5" s="193" t="str">
        <f>IF(BT1&lt;&gt;"",VLOOKUP(BT1,BY5:BZ8,2,FALSE),"")</f>
        <v>Sanitätsausbildung A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5"/>
      <c r="BR5" s="35"/>
      <c r="BS5" s="34">
        <f>IF(Teilnehmerliste!C18&lt;&gt;"",BT5,0)</f>
        <v>1</v>
      </c>
      <c r="BT5" s="34">
        <v>1</v>
      </c>
      <c r="BU5" s="35"/>
      <c r="BV5" s="30">
        <v>1</v>
      </c>
      <c r="BW5" s="31" t="s">
        <v>56</v>
      </c>
      <c r="BX5" s="35"/>
      <c r="BY5" s="30">
        <v>1</v>
      </c>
      <c r="BZ5" s="32" t="s">
        <v>57</v>
      </c>
      <c r="CA5" s="35"/>
      <c r="CB5" s="30">
        <v>1</v>
      </c>
      <c r="CC5" s="32" t="str">
        <f>VLOOKUP(BS1,Teilnehmerliste!DI23:Teilnehmerliste!DM42,5,FALSE)</f>
        <v>Reg.-Nr.:  00 00 000 / 331 / 000 / 00.00.0000</v>
      </c>
      <c r="CD5" s="35"/>
      <c r="CE5" s="35"/>
      <c r="CF5" s="23"/>
      <c r="CG5" s="23"/>
      <c r="CH5" s="23"/>
    </row>
    <row r="6" spans="1:86" ht="10.5" customHeight="1">
      <c r="A6" s="23"/>
      <c r="B6" s="5"/>
      <c r="C6" s="169" t="str">
        <f>IF(BT1&lt;&gt;"",VLOOKUP(BT1,BS12:BT15,2,FALSE),"")</f>
        <v>(Sanitätshelfer)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5"/>
      <c r="BR6" s="35"/>
      <c r="BS6" s="34">
        <f>IF(Teilnehmerliste!AD18&lt;&gt;"",BT6,0)</f>
        <v>0</v>
      </c>
      <c r="BT6" s="34">
        <v>2</v>
      </c>
      <c r="BU6" s="35"/>
      <c r="BV6" s="30">
        <v>2</v>
      </c>
      <c r="BW6" s="31" t="s">
        <v>56</v>
      </c>
      <c r="BX6" s="35"/>
      <c r="BY6" s="30">
        <v>2</v>
      </c>
      <c r="BZ6" s="32" t="s">
        <v>58</v>
      </c>
      <c r="CA6" s="35"/>
      <c r="CB6" s="30">
        <v>2</v>
      </c>
      <c r="CC6" s="32" t="str">
        <f>VLOOKUP(BS1,Teilnehmerliste!DI23:Teilnehmerliste!DM42,5,FALSE)</f>
        <v>Reg.-Nr.:  00 00 000 / 331 / 000 / 00.00.0000</v>
      </c>
      <c r="CD6" s="35"/>
      <c r="CE6" s="35"/>
      <c r="CF6" s="23"/>
      <c r="CG6" s="23"/>
      <c r="CH6" s="23"/>
    </row>
    <row r="7" spans="1:86" ht="15" customHeight="1">
      <c r="A7" s="23"/>
      <c r="B7" s="5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5"/>
      <c r="BR7" s="35"/>
      <c r="BS7" s="34">
        <f>IF(Teilnehmerliste!BE18&lt;&gt;"",BT7,0)</f>
        <v>0</v>
      </c>
      <c r="BT7" s="34">
        <v>3</v>
      </c>
      <c r="BU7" s="35"/>
      <c r="BV7" s="30">
        <v>3</v>
      </c>
      <c r="BW7" s="31" t="s">
        <v>56</v>
      </c>
      <c r="BX7" s="35"/>
      <c r="BY7" s="30">
        <v>3</v>
      </c>
      <c r="BZ7" s="32" t="s">
        <v>59</v>
      </c>
      <c r="CA7" s="35"/>
      <c r="CB7" s="30">
        <v>3</v>
      </c>
      <c r="CC7" s="32" t="str">
        <f>VLOOKUP(BS1,Teilnehmerliste!DI23:Teilnehmerliste!DM42,5,FALSE)</f>
        <v>Reg.-Nr.:  00 00 000 / 331 / 000 / 00.00.0000</v>
      </c>
      <c r="CD7" s="35"/>
      <c r="CE7" s="35"/>
      <c r="CF7" s="23"/>
      <c r="CG7" s="23"/>
      <c r="CH7" s="23"/>
    </row>
    <row r="8" spans="1:86" ht="12.75">
      <c r="A8" s="23"/>
      <c r="B8" s="5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5"/>
      <c r="BR8" s="35"/>
      <c r="BS8" s="34">
        <f>IF(Teilnehmerliste!CF18&lt;&gt;"",BT8,0)</f>
        <v>0</v>
      </c>
      <c r="BT8" s="34">
        <v>4</v>
      </c>
      <c r="BU8" s="35"/>
      <c r="BV8" s="30">
        <v>4</v>
      </c>
      <c r="BW8" s="31" t="s">
        <v>18</v>
      </c>
      <c r="BX8" s="35"/>
      <c r="BY8" s="30">
        <v>4</v>
      </c>
      <c r="BZ8" s="32" t="str">
        <f>CONCATENATE("Sanitätstraining ",Teilnehmerliste!DA18)</f>
        <v>Sanitätstraining </v>
      </c>
      <c r="CA8" s="35"/>
      <c r="CB8" s="30">
        <v>4</v>
      </c>
      <c r="CC8" s="31" t="s">
        <v>62</v>
      </c>
      <c r="CD8" s="35"/>
      <c r="CE8" s="35"/>
      <c r="CF8" s="23"/>
      <c r="CG8" s="23"/>
      <c r="CH8" s="23"/>
    </row>
    <row r="9" spans="1:86" ht="13.5" customHeight="1">
      <c r="A9" s="23"/>
      <c r="B9" s="5"/>
      <c r="C9" s="194" t="str">
        <f>IF(BT1&lt;&gt;"",VLOOKUP(BT1,CB5:CC8,2,FALSE),"")</f>
        <v>Reg.-Nr.:  00 00 000 / 331 / 000 / 00.00.0000</v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23"/>
      <c r="CG9" s="23"/>
      <c r="CH9" s="23"/>
    </row>
    <row r="10" spans="1:86" ht="13.5" customHeight="1">
      <c r="A10" s="23"/>
      <c r="B10" s="5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5"/>
      <c r="BR10" s="35"/>
      <c r="BS10" s="34"/>
      <c r="BT10" s="34"/>
      <c r="BU10" s="35"/>
      <c r="BV10" s="30"/>
      <c r="BW10" s="31"/>
      <c r="BX10" s="35"/>
      <c r="BY10" s="30"/>
      <c r="BZ10" s="32"/>
      <c r="CA10" s="35"/>
      <c r="CB10" s="30"/>
      <c r="CC10" s="31"/>
      <c r="CD10" s="35"/>
      <c r="CE10" s="35"/>
      <c r="CF10" s="23"/>
      <c r="CG10" s="23"/>
      <c r="CH10" s="23"/>
    </row>
    <row r="11" spans="1:86" ht="18">
      <c r="A11" s="23"/>
      <c r="B11" s="5"/>
      <c r="C11" s="174" t="str">
        <f>VLOOKUP(BS1,Teilnehmerliste!DI23:DM42,2,FALSE)</f>
        <v>Mustermann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23"/>
      <c r="CG11" s="23"/>
      <c r="CH11" s="23"/>
    </row>
    <row r="12" spans="1:86" ht="15">
      <c r="A12" s="23"/>
      <c r="B12" s="5"/>
      <c r="C12" s="172" t="s">
        <v>8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5"/>
      <c r="BR12" s="35"/>
      <c r="BS12" s="36">
        <v>1</v>
      </c>
      <c r="BT12" s="32" t="s">
        <v>60</v>
      </c>
      <c r="BU12" s="35"/>
      <c r="BV12" s="35"/>
      <c r="BW12" s="35"/>
      <c r="BX12" s="35"/>
      <c r="BY12" s="35"/>
      <c r="BZ12" s="35"/>
      <c r="CA12" s="35"/>
      <c r="CB12" s="34">
        <v>1</v>
      </c>
      <c r="CC12" s="35" t="s">
        <v>13</v>
      </c>
      <c r="CD12" s="35"/>
      <c r="CE12" s="35"/>
      <c r="CF12" s="24"/>
      <c r="CG12" s="24"/>
      <c r="CH12" s="24"/>
    </row>
    <row r="13" spans="1:86" ht="12.75">
      <c r="A13" s="23"/>
      <c r="B13" s="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5"/>
      <c r="BR13" s="35"/>
      <c r="BS13" s="30">
        <v>2</v>
      </c>
      <c r="BT13" s="32" t="s">
        <v>61</v>
      </c>
      <c r="BU13" s="35"/>
      <c r="BV13" s="35"/>
      <c r="BW13" s="35"/>
      <c r="BX13" s="35"/>
      <c r="BY13" s="35"/>
      <c r="BZ13" s="35"/>
      <c r="CA13" s="35"/>
      <c r="CB13" s="34">
        <v>2</v>
      </c>
      <c r="CC13" s="35" t="s">
        <v>13</v>
      </c>
      <c r="CD13" s="35"/>
      <c r="CE13" s="35"/>
      <c r="CF13" s="24"/>
      <c r="CG13" s="24"/>
      <c r="CH13" s="24"/>
    </row>
    <row r="14" spans="1:86" ht="18">
      <c r="A14" s="23"/>
      <c r="B14" s="5"/>
      <c r="C14" s="174" t="str">
        <f>VLOOKUP(BS1,Teilnehmerliste!DI23:DM42,3,FALSE)</f>
        <v>Max</v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5"/>
      <c r="BR14" s="35"/>
      <c r="BS14" s="30">
        <v>3</v>
      </c>
      <c r="BT14" s="32" t="s">
        <v>86</v>
      </c>
      <c r="BU14" s="35"/>
      <c r="BV14" s="35"/>
      <c r="BW14" s="35"/>
      <c r="BX14" s="35"/>
      <c r="BY14" s="35"/>
      <c r="BZ14" s="35"/>
      <c r="CA14" s="35"/>
      <c r="CB14" s="34">
        <v>3</v>
      </c>
      <c r="CC14" s="35" t="s">
        <v>13</v>
      </c>
      <c r="CD14" s="35"/>
      <c r="CE14" s="35"/>
      <c r="CF14" s="24"/>
      <c r="CG14" s="24"/>
      <c r="CH14" s="24"/>
    </row>
    <row r="15" spans="1:86" ht="12.75">
      <c r="A15" s="23"/>
      <c r="B15" s="5"/>
      <c r="C15" s="175" t="s">
        <v>9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5"/>
      <c r="BR15" s="35"/>
      <c r="BS15" s="30">
        <v>4</v>
      </c>
      <c r="BT15" s="42" t="e">
        <f>CONCATENATE("Die Fortbildung ist gültig bis ",TEXT(Teilnehmerliste!AU15,"TT.MM.JJJJ"))</f>
        <v>#VALUE!</v>
      </c>
      <c r="BU15" s="35"/>
      <c r="BV15" s="35"/>
      <c r="BW15" s="35"/>
      <c r="BX15" s="35"/>
      <c r="BY15" s="35"/>
      <c r="BZ15" s="35"/>
      <c r="CA15" s="35"/>
      <c r="CB15" s="34">
        <v>4</v>
      </c>
      <c r="CC15" s="35" t="s">
        <v>44</v>
      </c>
      <c r="CD15" s="35"/>
      <c r="CE15" s="35"/>
      <c r="CF15" s="24"/>
      <c r="CG15" s="24"/>
      <c r="CH15" s="24"/>
    </row>
    <row r="16" spans="1:86" ht="12.75">
      <c r="A16" s="23"/>
      <c r="B16" s="5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24"/>
      <c r="CG16" s="24"/>
      <c r="CH16" s="24"/>
    </row>
    <row r="17" spans="1:86" ht="18">
      <c r="A17" s="23"/>
      <c r="B17" s="5"/>
      <c r="C17" s="171" t="str">
        <f>VLOOKUP(BS1,Teilnehmerliste!DI23:DM42,4,FALSE)</f>
        <v>00.00.0000</v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24"/>
      <c r="CG17" s="24"/>
      <c r="CH17" s="24"/>
    </row>
    <row r="18" spans="1:86" ht="12.75">
      <c r="A18" s="23"/>
      <c r="B18" s="5"/>
      <c r="C18" s="172" t="s">
        <v>10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5"/>
      <c r="BR18" s="35"/>
      <c r="BS18" s="30"/>
      <c r="BT18" s="32"/>
      <c r="BU18" s="35"/>
      <c r="BV18" s="30"/>
      <c r="BW18" s="31"/>
      <c r="BX18" s="35"/>
      <c r="BY18" s="34"/>
      <c r="BZ18" s="35"/>
      <c r="CA18" s="35"/>
      <c r="CB18" s="35"/>
      <c r="CC18" s="35"/>
      <c r="CD18" s="35"/>
      <c r="CE18" s="35"/>
      <c r="CF18" s="24"/>
      <c r="CG18" s="24"/>
      <c r="CH18" s="24"/>
    </row>
    <row r="19" spans="1:86" ht="12.75">
      <c r="A19" s="23"/>
      <c r="B19" s="5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5"/>
      <c r="BR19" s="35"/>
      <c r="BS19" s="30"/>
      <c r="BT19" s="32"/>
      <c r="BU19" s="35"/>
      <c r="BV19" s="30"/>
      <c r="BW19" s="31"/>
      <c r="BX19" s="35"/>
      <c r="BY19" s="34"/>
      <c r="BZ19" s="35"/>
      <c r="CA19" s="35"/>
      <c r="CB19" s="35"/>
      <c r="CC19" s="35"/>
      <c r="CD19" s="35"/>
      <c r="CE19" s="35"/>
      <c r="CF19" s="24"/>
      <c r="CG19" s="24"/>
      <c r="CH19" s="24"/>
    </row>
    <row r="20" spans="1:86" ht="12.75" customHeight="1">
      <c r="A20" s="23"/>
      <c r="B20" s="5"/>
      <c r="C20" s="173" t="str">
        <f>IF(BT1&lt;&gt;"",VLOOKUP(BT1,Teilnehmerliste!DL49:DM52,2,FALSE),"")</f>
        <v>hat die Sanitätsausbildung A mit 
mindestens 24 Unterrichtseinheiten (UE)
am 00.00.0000 erfolgreich abgeschlossen.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5"/>
      <c r="BR20" s="35"/>
      <c r="BS20" s="30"/>
      <c r="BT20" s="32"/>
      <c r="BU20" s="35"/>
      <c r="BV20" s="30"/>
      <c r="BW20" s="31"/>
      <c r="BX20" s="35"/>
      <c r="BY20" s="34"/>
      <c r="BZ20" s="35"/>
      <c r="CA20" s="35"/>
      <c r="CB20" s="35"/>
      <c r="CC20" s="35"/>
      <c r="CD20" s="35"/>
      <c r="CE20" s="35"/>
      <c r="CF20" s="24"/>
      <c r="CG20" s="24"/>
      <c r="CH20" s="24"/>
    </row>
    <row r="21" spans="1:86" ht="12.75" customHeight="1">
      <c r="A21" s="23"/>
      <c r="B21" s="5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5"/>
      <c r="BR21" s="35"/>
      <c r="BS21" s="30"/>
      <c r="BT21" s="32"/>
      <c r="BU21" s="35"/>
      <c r="BV21" s="30"/>
      <c r="BW21" s="31"/>
      <c r="BX21" s="35"/>
      <c r="BY21" s="34"/>
      <c r="BZ21" s="35"/>
      <c r="CA21" s="35"/>
      <c r="CB21" s="35"/>
      <c r="CC21" s="35"/>
      <c r="CD21" s="35"/>
      <c r="CE21" s="35"/>
      <c r="CF21" s="24"/>
      <c r="CG21" s="24"/>
      <c r="CH21" s="24"/>
    </row>
    <row r="22" spans="1:86" ht="12.75" customHeight="1">
      <c r="A22" s="23"/>
      <c r="B22" s="5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5"/>
      <c r="BR22" s="35"/>
      <c r="BS22" s="34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24"/>
      <c r="CG22" s="24"/>
      <c r="CH22" s="24"/>
    </row>
    <row r="23" spans="1:86" ht="12.75" customHeight="1">
      <c r="A23" s="23"/>
      <c r="B23" s="5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5"/>
      <c r="BR23" s="24"/>
      <c r="BS23" s="24"/>
      <c r="BT23" s="24"/>
      <c r="BU23" s="24"/>
      <c r="BV23" s="24"/>
      <c r="BW23" s="24"/>
      <c r="BX23" s="24"/>
      <c r="BY23" s="35"/>
      <c r="BZ23" s="35"/>
      <c r="CA23" s="35"/>
      <c r="CB23" s="35"/>
      <c r="CC23" s="35"/>
      <c r="CD23" s="35"/>
      <c r="CE23" s="35"/>
      <c r="CF23" s="24"/>
      <c r="CG23" s="24"/>
      <c r="CH23" s="24"/>
    </row>
    <row r="24" spans="1:86" ht="12.75" customHeight="1">
      <c r="A24" s="23"/>
      <c r="B24" s="5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5"/>
      <c r="BR24" s="24"/>
      <c r="BS24" s="24"/>
      <c r="BT24" s="24"/>
      <c r="BU24" s="24"/>
      <c r="BV24" s="24"/>
      <c r="BW24" s="24"/>
      <c r="BX24" s="24"/>
      <c r="BY24" s="35"/>
      <c r="BZ24" s="35"/>
      <c r="CA24" s="35"/>
      <c r="CB24" s="35"/>
      <c r="CC24" s="35"/>
      <c r="CD24" s="35"/>
      <c r="CE24" s="35"/>
      <c r="CF24" s="24"/>
      <c r="CG24" s="24"/>
      <c r="CH24" s="24"/>
    </row>
    <row r="25" spans="1:86" ht="12.75" customHeight="1">
      <c r="A25" s="23"/>
      <c r="B25" s="5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5"/>
      <c r="BR25" s="24"/>
      <c r="BS25" s="24"/>
      <c r="BT25" s="24"/>
      <c r="BU25" s="24"/>
      <c r="BV25" s="24"/>
      <c r="BW25" s="24"/>
      <c r="BX25" s="24"/>
      <c r="BY25" s="35"/>
      <c r="BZ25" s="35"/>
      <c r="CA25" s="35"/>
      <c r="CB25" s="35"/>
      <c r="CC25" s="35"/>
      <c r="CD25" s="35"/>
      <c r="CE25" s="35"/>
      <c r="CF25" s="24"/>
      <c r="CG25" s="24"/>
      <c r="CH25" s="24"/>
    </row>
    <row r="26" spans="1:86" ht="12.75">
      <c r="A26" s="23"/>
      <c r="B26" s="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5"/>
      <c r="BR26" s="24"/>
      <c r="BS26" s="24"/>
      <c r="BT26" s="24"/>
      <c r="BU26" s="24"/>
      <c r="BV26" s="24"/>
      <c r="BW26" s="24"/>
      <c r="BX26" s="24"/>
      <c r="BY26" s="35"/>
      <c r="BZ26" s="35"/>
      <c r="CA26" s="35"/>
      <c r="CB26" s="35"/>
      <c r="CC26" s="35"/>
      <c r="CD26" s="35"/>
      <c r="CE26" s="35"/>
      <c r="CF26" s="24"/>
      <c r="CG26" s="24"/>
      <c r="CH26" s="24"/>
    </row>
    <row r="27" spans="1:86" ht="12.75">
      <c r="A27" s="23"/>
      <c r="B27" s="5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1"/>
      <c r="BR27" s="24"/>
      <c r="BS27" s="24"/>
      <c r="BT27" s="24"/>
      <c r="BU27" s="24"/>
      <c r="BV27" s="24"/>
      <c r="BW27" s="24"/>
      <c r="BX27" s="24"/>
      <c r="BY27" s="35"/>
      <c r="BZ27" s="35"/>
      <c r="CA27" s="35"/>
      <c r="CB27" s="35"/>
      <c r="CC27" s="35"/>
      <c r="CD27" s="35"/>
      <c r="CE27" s="35"/>
      <c r="CF27" s="24"/>
      <c r="CG27" s="24"/>
      <c r="CH27" s="24"/>
    </row>
    <row r="28" spans="1:86" ht="12.75">
      <c r="A28" s="23"/>
      <c r="B28" s="5"/>
      <c r="C28" s="176" t="str">
        <f>IF(Teilnehmerliste!C15&lt;&gt;"",Teilnehmerliste!C15&amp;" "&amp;Teilnehmerliste!L15,"")</f>
        <v>00000 Muster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09"/>
      <c r="AP28" s="109"/>
      <c r="AQ28" s="177" t="str">
        <f>IF(Teilnehmerliste!C13&lt;&gt;"",Teilnehmerliste!C13,"")</f>
        <v>00.00.0000</v>
      </c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8" t="str">
        <f>IF(Teilnehmerliste!V13&lt;&gt;"",Teilnehmerliste!V13,"")</f>
        <v>00.00.0000</v>
      </c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2"/>
      <c r="BR28" s="24"/>
      <c r="BS28" s="24"/>
      <c r="BT28" s="24"/>
      <c r="BU28" s="24"/>
      <c r="BV28" s="24"/>
      <c r="BW28" s="24"/>
      <c r="BX28" s="24"/>
      <c r="BY28" s="35"/>
      <c r="BZ28" s="35"/>
      <c r="CA28" s="35"/>
      <c r="CB28" s="35"/>
      <c r="CC28" s="35"/>
      <c r="CD28" s="35"/>
      <c r="CE28" s="35"/>
      <c r="CF28" s="24"/>
      <c r="CG28" s="24"/>
      <c r="CH28" s="24"/>
    </row>
    <row r="29" spans="1:86" ht="12.75">
      <c r="A29" s="23"/>
      <c r="B29" s="5"/>
      <c r="C29" s="179" t="str">
        <f>IF(BT1&lt;&gt;"",VLOOKUP(BT1,CB12:CC15,2,FALSE),"")</f>
        <v>Lehrgangsort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5"/>
      <c r="AP29" s="175"/>
      <c r="AQ29" s="175" t="s">
        <v>14</v>
      </c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 t="s">
        <v>15</v>
      </c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2"/>
      <c r="BR29" s="24"/>
      <c r="BS29" s="24"/>
      <c r="BT29" s="24"/>
      <c r="BU29" s="24"/>
      <c r="BV29" s="24"/>
      <c r="BW29" s="24"/>
      <c r="BX29" s="24"/>
      <c r="BY29" s="35"/>
      <c r="BZ29" s="35"/>
      <c r="CA29" s="35"/>
      <c r="CB29" s="35"/>
      <c r="CC29" s="35"/>
      <c r="CD29" s="35"/>
      <c r="CE29" s="35"/>
      <c r="CF29" s="24"/>
      <c r="CG29" s="24"/>
      <c r="CH29" s="24"/>
    </row>
    <row r="30" spans="1:86" ht="12.75">
      <c r="A30" s="23"/>
      <c r="B30" s="5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0"/>
      <c r="BR30" s="24"/>
      <c r="BS30" s="24"/>
      <c r="BT30" s="24"/>
      <c r="BU30" s="24"/>
      <c r="BV30" s="24"/>
      <c r="BW30" s="24"/>
      <c r="BX30" s="24"/>
      <c r="BY30" s="35"/>
      <c r="BZ30" s="35"/>
      <c r="CA30" s="35"/>
      <c r="CB30" s="35"/>
      <c r="CC30" s="35"/>
      <c r="CD30" s="35"/>
      <c r="CE30" s="35"/>
      <c r="CF30" s="24"/>
      <c r="CG30" s="24"/>
      <c r="CH30" s="24"/>
    </row>
    <row r="31" spans="1:86" ht="12.75">
      <c r="A31" s="23"/>
      <c r="B31" s="5"/>
      <c r="C31" s="181" t="str">
        <f>IF(Teilnehmerliste!AN9&lt;&gt;"",Teilnehmerliste!AN9,"")</f>
        <v>Max Mustermann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8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2"/>
      <c r="BR31" s="24"/>
      <c r="BS31" s="24"/>
      <c r="BT31" s="24"/>
      <c r="BU31" s="24"/>
      <c r="BV31" s="24"/>
      <c r="BW31" s="24"/>
      <c r="BX31" s="24"/>
      <c r="BY31" s="35"/>
      <c r="BZ31" s="35"/>
      <c r="CA31" s="35"/>
      <c r="CB31" s="35"/>
      <c r="CC31" s="35"/>
      <c r="CD31" s="35"/>
      <c r="CE31" s="35"/>
      <c r="CF31" s="24"/>
      <c r="CG31" s="24"/>
      <c r="CH31" s="24"/>
    </row>
    <row r="32" spans="1:86" ht="12.75">
      <c r="A32" s="23"/>
      <c r="B32" s="5"/>
      <c r="C32" s="183" t="str">
        <f>IF(Teilnehmerliste!DI3&lt;&gt;"",Teilnehmerliste!DI3,"")</f>
        <v>00 00 000 / 000 / 000 / 00</v>
      </c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9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2"/>
      <c r="BR32" s="24"/>
      <c r="BS32" s="24"/>
      <c r="BT32" s="24"/>
      <c r="BU32" s="24"/>
      <c r="BV32" s="24"/>
      <c r="BW32" s="24"/>
      <c r="BX32" s="24"/>
      <c r="BY32" s="35"/>
      <c r="BZ32" s="35"/>
      <c r="CA32" s="35"/>
      <c r="CB32" s="35"/>
      <c r="CC32" s="35"/>
      <c r="CD32" s="35"/>
      <c r="CE32" s="35"/>
      <c r="CF32" s="24"/>
      <c r="CG32" s="24"/>
      <c r="CH32" s="24"/>
    </row>
    <row r="33" spans="1:86" ht="12.75">
      <c r="A33" s="23"/>
      <c r="B33" s="5"/>
      <c r="C33" s="179" t="s">
        <v>41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7"/>
      <c r="AJ33" s="186" t="s">
        <v>16</v>
      </c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5"/>
      <c r="BR33" s="24"/>
      <c r="BS33" s="24"/>
      <c r="BT33" s="24"/>
      <c r="BU33" s="24"/>
      <c r="BV33" s="24"/>
      <c r="BW33" s="24"/>
      <c r="BX33" s="24"/>
      <c r="BY33" s="35"/>
      <c r="BZ33" s="35"/>
      <c r="CA33" s="35"/>
      <c r="CB33" s="35"/>
      <c r="CC33" s="35"/>
      <c r="CD33" s="35"/>
      <c r="CE33" s="35"/>
      <c r="CF33" s="24"/>
      <c r="CG33" s="24"/>
      <c r="CH33" s="24"/>
    </row>
    <row r="34" spans="1:86" ht="12.75">
      <c r="A34" s="23"/>
      <c r="B34" s="5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5"/>
      <c r="BR34" s="24"/>
      <c r="BS34" s="24"/>
      <c r="BT34" s="24"/>
      <c r="BU34" s="24"/>
      <c r="BV34" s="24"/>
      <c r="BW34" s="24"/>
      <c r="BX34" s="24"/>
      <c r="BY34" s="35"/>
      <c r="BZ34" s="35"/>
      <c r="CA34" s="35"/>
      <c r="CB34" s="35"/>
      <c r="CC34" s="35"/>
      <c r="CD34" s="35"/>
      <c r="CE34" s="35"/>
      <c r="CF34" s="24"/>
      <c r="CG34" s="24"/>
      <c r="CH34" s="24"/>
    </row>
    <row r="35" spans="1:86" ht="12.75">
      <c r="A35" s="23"/>
      <c r="B35" s="5"/>
      <c r="C35" s="183" t="str">
        <f>IF(Teilnehmerliste!CF11&lt;&gt;"",Teilnehmerliste!CF11,"")</f>
        <v>DLRG Muster e. V.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5"/>
      <c r="BR35" s="24"/>
      <c r="BS35" s="24"/>
      <c r="BT35" s="24"/>
      <c r="BU35" s="24"/>
      <c r="BV35" s="24"/>
      <c r="BW35" s="24"/>
      <c r="BX35" s="24"/>
      <c r="BY35" s="35"/>
      <c r="BZ35" s="35"/>
      <c r="CA35" s="35"/>
      <c r="CB35" s="35"/>
      <c r="CC35" s="35"/>
      <c r="CD35" s="35"/>
      <c r="CE35" s="35"/>
      <c r="CF35" s="24"/>
      <c r="CG35" s="24"/>
      <c r="CH35" s="24"/>
    </row>
    <row r="36" spans="1:86" ht="12.75">
      <c r="A36" s="23"/>
      <c r="B36" s="5"/>
      <c r="C36" s="189" t="str">
        <f>IF(Teilnehmerliste!CF13&lt;&gt;"",Teilnehmerliste!CF13,"")</f>
        <v>Muster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90" t="str">
        <f>IF(Teilnehmerliste!CF15&lt;&gt;"",Teilnehmerliste!CF15,"")</f>
        <v>00.00.0000</v>
      </c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5"/>
      <c r="BR36" s="24"/>
      <c r="BS36" s="24"/>
      <c r="BT36" s="24"/>
      <c r="BU36" s="24"/>
      <c r="BV36" s="24"/>
      <c r="BW36" s="24"/>
      <c r="BX36" s="24"/>
      <c r="BY36" s="35"/>
      <c r="BZ36" s="35"/>
      <c r="CA36" s="35"/>
      <c r="CB36" s="35"/>
      <c r="CC36" s="35"/>
      <c r="CD36" s="35"/>
      <c r="CE36" s="35"/>
      <c r="CF36" s="24"/>
      <c r="CG36" s="24"/>
      <c r="CH36" s="24"/>
    </row>
    <row r="37" spans="1:86" ht="12.75">
      <c r="A37" s="23"/>
      <c r="B37" s="5"/>
      <c r="C37" s="179" t="s">
        <v>42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5" t="s">
        <v>11</v>
      </c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86" t="s">
        <v>43</v>
      </c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5"/>
      <c r="BR37" s="24"/>
      <c r="BS37" s="24"/>
      <c r="BT37" s="24"/>
      <c r="BU37" s="24"/>
      <c r="BV37" s="24"/>
      <c r="BW37" s="24"/>
      <c r="BX37" s="24"/>
      <c r="BY37" s="35"/>
      <c r="BZ37" s="35"/>
      <c r="CA37" s="35"/>
      <c r="CB37" s="35"/>
      <c r="CC37" s="35"/>
      <c r="CD37" s="35"/>
      <c r="CE37" s="35"/>
      <c r="CF37" s="24"/>
      <c r="CG37" s="24"/>
      <c r="CH37" s="24"/>
    </row>
    <row r="38" spans="1:86" ht="6" customHeight="1">
      <c r="A38" s="23"/>
      <c r="B38" s="5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24"/>
      <c r="CG38" s="24"/>
      <c r="CH38" s="24"/>
    </row>
    <row r="39" spans="1:86" ht="15.75" customHeight="1">
      <c r="A39" s="23"/>
      <c r="B39" s="5"/>
      <c r="C39" s="187" t="s">
        <v>17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5"/>
      <c r="BR39" s="35"/>
      <c r="BS39" s="34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24"/>
      <c r="CG39" s="24"/>
      <c r="CH39" s="24"/>
    </row>
    <row r="40" spans="1:86" ht="10.5" customHeight="1">
      <c r="A40" s="23"/>
      <c r="B40" s="5"/>
      <c r="C40" s="172">
        <f>IF(Teilnehmerliste!BN15&lt;&gt;"",BT40,"")</f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5"/>
      <c r="BR40" s="35"/>
      <c r="BS40" s="34"/>
      <c r="BT40" s="35" t="str">
        <f>CONCATENATE("Kennziffer der ermächtigten Ausbildungsstelle gem. BGV/GUV-V A1 – ",Teilnehmerliste!CX15,".")</f>
        <v>Kennziffer der ermächtigten Ausbildungsstelle gem. BGV/GUV-V A1 – .</v>
      </c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24"/>
      <c r="CG40" s="24"/>
      <c r="CH40" s="24"/>
    </row>
    <row r="41" spans="1:86" ht="12.75">
      <c r="A41" s="23"/>
      <c r="B41" s="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24"/>
      <c r="CG41" s="24"/>
      <c r="CH41" s="24"/>
    </row>
    <row r="42" spans="2:86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24"/>
      <c r="CG42" s="24"/>
      <c r="CH42" s="24"/>
    </row>
    <row r="43" spans="70:86" ht="12.75"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</row>
    <row r="44" spans="70:86" ht="12.75"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</row>
    <row r="45" spans="70:86" ht="12.75"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</row>
    <row r="46" spans="70:86" ht="12.75"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</row>
    <row r="47" spans="70:86" ht="12.75"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</row>
    <row r="48" spans="70:86" ht="12.75"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</row>
  </sheetData>
  <sheetProtection password="C703" sheet="1" objects="1" scenarios="1" selectLockedCells="1"/>
  <mergeCells count="47">
    <mergeCell ref="C2:BP2"/>
    <mergeCell ref="C10:BP10"/>
    <mergeCell ref="C13:BP13"/>
    <mergeCell ref="C11:BP11"/>
    <mergeCell ref="C12:BP12"/>
    <mergeCell ref="C3:BP3"/>
    <mergeCell ref="C4:BP4"/>
    <mergeCell ref="C5:BP5"/>
    <mergeCell ref="C8:BP8"/>
    <mergeCell ref="C9:BP9"/>
    <mergeCell ref="C33:AH33"/>
    <mergeCell ref="AJ33:BP33"/>
    <mergeCell ref="C34:BP34"/>
    <mergeCell ref="C35:AG35"/>
    <mergeCell ref="AH35:AS35"/>
    <mergeCell ref="AT35:BP36"/>
    <mergeCell ref="C36:AG36"/>
    <mergeCell ref="AH36:AS36"/>
    <mergeCell ref="C40:BP40"/>
    <mergeCell ref="C41:BP41"/>
    <mergeCell ref="C37:AG37"/>
    <mergeCell ref="AH37:AS37"/>
    <mergeCell ref="AT37:BP37"/>
    <mergeCell ref="C38:BP38"/>
    <mergeCell ref="C39:BP39"/>
    <mergeCell ref="C30:BP30"/>
    <mergeCell ref="C31:AH31"/>
    <mergeCell ref="AJ31:BP31"/>
    <mergeCell ref="C32:AH32"/>
    <mergeCell ref="AJ32:BP32"/>
    <mergeCell ref="C29:AN29"/>
    <mergeCell ref="AO29:AP29"/>
    <mergeCell ref="AQ29:BC29"/>
    <mergeCell ref="BD29:BP29"/>
    <mergeCell ref="C28:AN28"/>
    <mergeCell ref="AO28:AP28"/>
    <mergeCell ref="AQ28:BC28"/>
    <mergeCell ref="BD28:BP28"/>
    <mergeCell ref="C6:BP7"/>
    <mergeCell ref="C27:BP27"/>
    <mergeCell ref="C17:BP17"/>
    <mergeCell ref="C18:BP18"/>
    <mergeCell ref="C19:BP19"/>
    <mergeCell ref="C20:BP26"/>
    <mergeCell ref="C14:BP14"/>
    <mergeCell ref="C15:BP15"/>
    <mergeCell ref="C16:BP16"/>
  </mergeCells>
  <printOptions/>
  <pageMargins left="0.9055118110236221" right="0.5118110236220472" top="0.5905511811023623" bottom="0.5905511811023623" header="0.5118110236220472" footer="0.5118110236220472"/>
  <pageSetup fitToHeight="1" fitToWidth="1" horizontalDpi="600" verticalDpi="600" orientation="portrait" paperSize="11" r:id="rId3"/>
  <legacyDrawing r:id="rId1"/>
  <picture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07">
    <tabColor indexed="44"/>
    <pageSetUpPr fitToPage="1"/>
  </sheetPr>
  <dimension ref="A1:CH48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11.421875" style="20" customWidth="1"/>
    <col min="2" max="2" width="2.7109375" style="20" customWidth="1"/>
    <col min="3" max="68" width="0.85546875" style="20" customWidth="1"/>
    <col min="69" max="69" width="2.7109375" style="20" customWidth="1"/>
    <col min="70" max="70" width="11.421875" style="20" customWidth="1"/>
    <col min="71" max="71" width="6.7109375" style="20" customWidth="1"/>
    <col min="72" max="72" width="7.8515625" style="20" customWidth="1"/>
    <col min="73" max="16384" width="11.421875" style="20" customWidth="1"/>
  </cols>
  <sheetData>
    <row r="1" spans="1:86" ht="12.75">
      <c r="A1" s="23"/>
      <c r="BR1" s="35"/>
      <c r="BS1" s="34" t="str">
        <f>IF(BS2&lt;&gt;"",BS2,"")&amp;IF(BS3&lt;&gt;"",BS3,"")</f>
        <v>TN 2</v>
      </c>
      <c r="BT1" s="34">
        <f>IF(BU1&lt;&gt;0,VLOOKUP(BU1,BS5:BT8,2,FALSE),"")</f>
        <v>1</v>
      </c>
      <c r="BU1" s="34">
        <f>BS5+BS6+BS7+BS8</f>
        <v>1</v>
      </c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23"/>
      <c r="CG1" s="23"/>
      <c r="CH1" s="23"/>
    </row>
    <row r="2" spans="1:86" ht="12.75">
      <c r="A2" s="23"/>
      <c r="B2" s="5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5"/>
      <c r="BR2" s="35"/>
      <c r="BS2" s="34" t="str">
        <f>IF(ISERROR(BT2),"",BT2)</f>
        <v>TN 2</v>
      </c>
      <c r="BT2" s="35" t="str">
        <f ca="1">MID(CELL("Dateiname",$A$1),FIND("]",CELL("Dateiname",$A$1))+1,31)</f>
        <v>TN 2</v>
      </c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23"/>
      <c r="CG2" s="23"/>
      <c r="CH2" s="23"/>
    </row>
    <row r="3" spans="1:86" ht="30">
      <c r="A3" s="23"/>
      <c r="B3" s="5"/>
      <c r="C3" s="191" t="str">
        <f>IF(BT1&lt;&gt;"",VLOOKUP(BT1,BV5:BW8,2,FALSE),"")</f>
        <v>Lehrgangsnachweis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5"/>
      <c r="BR3" s="35"/>
      <c r="BS3" s="34">
        <f>IF(ISERROR(BT3),"",BT3)</f>
      </c>
      <c r="BT3" s="35" t="e">
        <f ca="1">MID(CELL("Dateiname",A1),FIND("#",CELL("Dateiname",A1))+2,31)</f>
        <v>#VALUE!</v>
      </c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23"/>
      <c r="CG3" s="23"/>
      <c r="CH3" s="23"/>
    </row>
    <row r="4" spans="1:86" ht="12.75" customHeight="1">
      <c r="A4" s="23"/>
      <c r="B4" s="5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23"/>
      <c r="CG4" s="23"/>
      <c r="CH4" s="23"/>
    </row>
    <row r="5" spans="1:86" ht="20.25">
      <c r="A5" s="23"/>
      <c r="B5" s="5"/>
      <c r="C5" s="193" t="str">
        <f>IF(BT1&lt;&gt;"",VLOOKUP(BT1,BY5:BZ8,2,FALSE),"")</f>
        <v>Sanitätsausbildung A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5"/>
      <c r="BR5" s="35"/>
      <c r="BS5" s="34">
        <f>IF(Teilnehmerliste!C18&lt;&gt;"",BT5,0)</f>
        <v>1</v>
      </c>
      <c r="BT5" s="34">
        <v>1</v>
      </c>
      <c r="BU5" s="35"/>
      <c r="BV5" s="30">
        <v>1</v>
      </c>
      <c r="BW5" s="31" t="s">
        <v>56</v>
      </c>
      <c r="BX5" s="35"/>
      <c r="BY5" s="30">
        <v>1</v>
      </c>
      <c r="BZ5" s="32" t="s">
        <v>57</v>
      </c>
      <c r="CA5" s="35"/>
      <c r="CB5" s="30">
        <v>1</v>
      </c>
      <c r="CC5" s="32">
        <f>VLOOKUP(BS1,Teilnehmerliste!DI23:Teilnehmerliste!DM42,5,FALSE)</f>
      </c>
      <c r="CD5" s="35"/>
      <c r="CE5" s="35"/>
      <c r="CF5" s="23"/>
      <c r="CG5" s="23"/>
      <c r="CH5" s="23"/>
    </row>
    <row r="6" spans="1:86" ht="10.5" customHeight="1">
      <c r="A6" s="23"/>
      <c r="B6" s="5"/>
      <c r="C6" s="169" t="str">
        <f>IF(BT1&lt;&gt;"",VLOOKUP(BT1,BS12:BT15,2,FALSE),"")</f>
        <v>(Sanitätshelfer)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5"/>
      <c r="BR6" s="35"/>
      <c r="BS6" s="34">
        <f>IF(Teilnehmerliste!AD18&lt;&gt;"",BT6,0)</f>
        <v>0</v>
      </c>
      <c r="BT6" s="34">
        <v>2</v>
      </c>
      <c r="BU6" s="35"/>
      <c r="BV6" s="30">
        <v>2</v>
      </c>
      <c r="BW6" s="31" t="s">
        <v>56</v>
      </c>
      <c r="BX6" s="35"/>
      <c r="BY6" s="30">
        <v>2</v>
      </c>
      <c r="BZ6" s="32" t="s">
        <v>58</v>
      </c>
      <c r="CA6" s="35"/>
      <c r="CB6" s="30">
        <v>2</v>
      </c>
      <c r="CC6" s="32">
        <f>VLOOKUP(BS1,Teilnehmerliste!DI23:Teilnehmerliste!DM42,5,FALSE)</f>
      </c>
      <c r="CD6" s="35"/>
      <c r="CE6" s="35"/>
      <c r="CF6" s="23"/>
      <c r="CG6" s="23"/>
      <c r="CH6" s="23"/>
    </row>
    <row r="7" spans="1:86" ht="15" customHeight="1">
      <c r="A7" s="23"/>
      <c r="B7" s="5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5"/>
      <c r="BR7" s="35"/>
      <c r="BS7" s="34">
        <f>IF(Teilnehmerliste!BE18&lt;&gt;"",BT7,0)</f>
        <v>0</v>
      </c>
      <c r="BT7" s="34">
        <v>3</v>
      </c>
      <c r="BU7" s="35"/>
      <c r="BV7" s="30">
        <v>3</v>
      </c>
      <c r="BW7" s="31" t="s">
        <v>56</v>
      </c>
      <c r="BX7" s="35"/>
      <c r="BY7" s="30">
        <v>3</v>
      </c>
      <c r="BZ7" s="32" t="s">
        <v>59</v>
      </c>
      <c r="CA7" s="35"/>
      <c r="CB7" s="30">
        <v>3</v>
      </c>
      <c r="CC7" s="32">
        <f>VLOOKUP(BS1,Teilnehmerliste!DI23:Teilnehmerliste!DM42,5,FALSE)</f>
      </c>
      <c r="CD7" s="35"/>
      <c r="CE7" s="35"/>
      <c r="CF7" s="23"/>
      <c r="CG7" s="23"/>
      <c r="CH7" s="23"/>
    </row>
    <row r="8" spans="1:86" ht="12.75">
      <c r="A8" s="23"/>
      <c r="B8" s="5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5"/>
      <c r="BR8" s="35"/>
      <c r="BS8" s="34">
        <f>IF(Teilnehmerliste!CF18&lt;&gt;"",BT8,0)</f>
        <v>0</v>
      </c>
      <c r="BT8" s="34">
        <v>4</v>
      </c>
      <c r="BU8" s="35"/>
      <c r="BV8" s="30">
        <v>4</v>
      </c>
      <c r="BW8" s="31" t="s">
        <v>18</v>
      </c>
      <c r="BX8" s="35"/>
      <c r="BY8" s="30">
        <v>4</v>
      </c>
      <c r="BZ8" s="32" t="str">
        <f>CONCATENATE("Sanitätstraining ",Teilnehmerliste!DA18)</f>
        <v>Sanitätstraining </v>
      </c>
      <c r="CA8" s="35"/>
      <c r="CB8" s="30">
        <v>4</v>
      </c>
      <c r="CC8" s="31" t="s">
        <v>62</v>
      </c>
      <c r="CD8" s="35"/>
      <c r="CE8" s="35"/>
      <c r="CF8" s="23"/>
      <c r="CG8" s="23"/>
      <c r="CH8" s="23"/>
    </row>
    <row r="9" spans="1:86" ht="13.5" customHeight="1">
      <c r="A9" s="23"/>
      <c r="B9" s="5"/>
      <c r="C9" s="194">
        <f>IF(BT1&lt;&gt;"",VLOOKUP(BT1,CB5:CC8,2,FALSE),"")</f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23"/>
      <c r="CG9" s="23"/>
      <c r="CH9" s="23"/>
    </row>
    <row r="10" spans="1:86" ht="13.5" customHeight="1">
      <c r="A10" s="23"/>
      <c r="B10" s="5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5"/>
      <c r="BR10" s="35"/>
      <c r="BS10" s="34"/>
      <c r="BT10" s="34"/>
      <c r="BU10" s="35"/>
      <c r="BV10" s="30"/>
      <c r="BW10" s="31"/>
      <c r="BX10" s="35"/>
      <c r="BY10" s="30"/>
      <c r="BZ10" s="32"/>
      <c r="CA10" s="35"/>
      <c r="CB10" s="30"/>
      <c r="CC10" s="31"/>
      <c r="CD10" s="35"/>
      <c r="CE10" s="35"/>
      <c r="CF10" s="23"/>
      <c r="CG10" s="23"/>
      <c r="CH10" s="23"/>
    </row>
    <row r="11" spans="1:86" ht="18">
      <c r="A11" s="23"/>
      <c r="B11" s="5"/>
      <c r="C11" s="174">
        <f>VLOOKUP(BS1,Teilnehmerliste!DI23:DM42,2,FALSE)</f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23"/>
      <c r="CG11" s="23"/>
      <c r="CH11" s="23"/>
    </row>
    <row r="12" spans="1:86" ht="15">
      <c r="A12" s="23"/>
      <c r="B12" s="5"/>
      <c r="C12" s="172" t="s">
        <v>8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5"/>
      <c r="BR12" s="35"/>
      <c r="BS12" s="36">
        <v>1</v>
      </c>
      <c r="BT12" s="32" t="s">
        <v>60</v>
      </c>
      <c r="BU12" s="35"/>
      <c r="BV12" s="35"/>
      <c r="BW12" s="35"/>
      <c r="BX12" s="35"/>
      <c r="BY12" s="35"/>
      <c r="BZ12" s="35"/>
      <c r="CA12" s="35"/>
      <c r="CB12" s="34">
        <v>1</v>
      </c>
      <c r="CC12" s="35" t="s">
        <v>13</v>
      </c>
      <c r="CD12" s="35"/>
      <c r="CE12" s="35"/>
      <c r="CF12" s="23"/>
      <c r="CG12" s="23"/>
      <c r="CH12" s="23"/>
    </row>
    <row r="13" spans="1:86" ht="12.75">
      <c r="A13" s="23"/>
      <c r="B13" s="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5"/>
      <c r="BR13" s="35"/>
      <c r="BS13" s="30">
        <v>2</v>
      </c>
      <c r="BT13" s="32" t="s">
        <v>61</v>
      </c>
      <c r="BU13" s="35"/>
      <c r="BV13" s="35"/>
      <c r="BW13" s="35"/>
      <c r="BX13" s="35"/>
      <c r="BY13" s="35"/>
      <c r="BZ13" s="35"/>
      <c r="CA13" s="35"/>
      <c r="CB13" s="34">
        <v>2</v>
      </c>
      <c r="CC13" s="35" t="s">
        <v>13</v>
      </c>
      <c r="CD13" s="35"/>
      <c r="CE13" s="35"/>
      <c r="CF13" s="23"/>
      <c r="CG13" s="23"/>
      <c r="CH13" s="23"/>
    </row>
    <row r="14" spans="1:86" ht="18">
      <c r="A14" s="23"/>
      <c r="B14" s="5"/>
      <c r="C14" s="174">
        <f>VLOOKUP(BS1,Teilnehmerliste!DI23:DM42,3,FALSE)</f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5"/>
      <c r="BR14" s="35"/>
      <c r="BS14" s="30">
        <v>3</v>
      </c>
      <c r="BT14" s="32" t="s">
        <v>86</v>
      </c>
      <c r="BU14" s="35"/>
      <c r="BV14" s="35"/>
      <c r="BW14" s="35"/>
      <c r="BX14" s="35"/>
      <c r="BY14" s="35"/>
      <c r="BZ14" s="35"/>
      <c r="CA14" s="35"/>
      <c r="CB14" s="34">
        <v>3</v>
      </c>
      <c r="CC14" s="35" t="s">
        <v>13</v>
      </c>
      <c r="CD14" s="35"/>
      <c r="CE14" s="35"/>
      <c r="CF14" s="23"/>
      <c r="CG14" s="23"/>
      <c r="CH14" s="23"/>
    </row>
    <row r="15" spans="1:86" ht="12.75">
      <c r="A15" s="23"/>
      <c r="B15" s="5"/>
      <c r="C15" s="175" t="s">
        <v>9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5"/>
      <c r="BR15" s="35"/>
      <c r="BS15" s="30">
        <v>4</v>
      </c>
      <c r="BT15" s="42" t="e">
        <f>CONCATENATE("Die Fortbildung ist gültig bis ",TEXT(Teilnehmerliste!AU15,"TT.MM.JJJJ"))</f>
        <v>#VALUE!</v>
      </c>
      <c r="BU15" s="35"/>
      <c r="BV15" s="35"/>
      <c r="BW15" s="35"/>
      <c r="BX15" s="35"/>
      <c r="BY15" s="35"/>
      <c r="BZ15" s="35"/>
      <c r="CA15" s="35"/>
      <c r="CB15" s="34">
        <v>4</v>
      </c>
      <c r="CC15" s="35" t="s">
        <v>44</v>
      </c>
      <c r="CD15" s="35"/>
      <c r="CE15" s="35"/>
      <c r="CF15" s="23"/>
      <c r="CG15" s="23"/>
      <c r="CH15" s="23"/>
    </row>
    <row r="16" spans="1:86" ht="12.75">
      <c r="A16" s="23"/>
      <c r="B16" s="5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23"/>
      <c r="CG16" s="23"/>
      <c r="CH16" s="23"/>
    </row>
    <row r="17" spans="1:86" ht="18">
      <c r="A17" s="23"/>
      <c r="B17" s="5"/>
      <c r="C17" s="171">
        <f>VLOOKUP(BS1,Teilnehmerliste!DI23:DM42,4,FALSE)</f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23"/>
      <c r="CG17" s="23"/>
      <c r="CH17" s="23"/>
    </row>
    <row r="18" spans="1:86" ht="12.75">
      <c r="A18" s="23"/>
      <c r="B18" s="5"/>
      <c r="C18" s="172" t="s">
        <v>10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5"/>
      <c r="BR18" s="35"/>
      <c r="BS18" s="30"/>
      <c r="BT18" s="32"/>
      <c r="BU18" s="35"/>
      <c r="BV18" s="30"/>
      <c r="BW18" s="31"/>
      <c r="BX18" s="35"/>
      <c r="BY18" s="34"/>
      <c r="BZ18" s="35"/>
      <c r="CA18" s="35"/>
      <c r="CB18" s="35"/>
      <c r="CC18" s="35"/>
      <c r="CD18" s="35"/>
      <c r="CE18" s="35"/>
      <c r="CF18" s="23"/>
      <c r="CG18" s="23"/>
      <c r="CH18" s="23"/>
    </row>
    <row r="19" spans="1:86" ht="12.75">
      <c r="A19" s="23"/>
      <c r="B19" s="5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5"/>
      <c r="BR19" s="35"/>
      <c r="BS19" s="30"/>
      <c r="BT19" s="32"/>
      <c r="BU19" s="35"/>
      <c r="BV19" s="30"/>
      <c r="BW19" s="31"/>
      <c r="BX19" s="35"/>
      <c r="BY19" s="34"/>
      <c r="BZ19" s="35"/>
      <c r="CA19" s="35"/>
      <c r="CB19" s="35"/>
      <c r="CC19" s="35"/>
      <c r="CD19" s="35"/>
      <c r="CE19" s="35"/>
      <c r="CF19" s="23"/>
      <c r="CG19" s="23"/>
      <c r="CH19" s="23"/>
    </row>
    <row r="20" spans="1:86" ht="12.75" customHeight="1">
      <c r="A20" s="23"/>
      <c r="B20" s="5"/>
      <c r="C20" s="173" t="str">
        <f>IF(BT1&lt;&gt;"",VLOOKUP(BT1,Teilnehmerliste!DL49:DM52,2,FALSE),"")</f>
        <v>hat die Sanitätsausbildung A mit 
mindestens 24 Unterrichtseinheiten (UE)
am 00.00.0000 erfolgreich abgeschlossen.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5"/>
      <c r="BR20" s="35"/>
      <c r="BS20" s="30"/>
      <c r="BT20" s="32"/>
      <c r="BU20" s="35"/>
      <c r="BV20" s="30"/>
      <c r="BW20" s="31"/>
      <c r="BX20" s="35"/>
      <c r="BY20" s="34"/>
      <c r="BZ20" s="35"/>
      <c r="CA20" s="35"/>
      <c r="CB20" s="35"/>
      <c r="CC20" s="35"/>
      <c r="CD20" s="35"/>
      <c r="CE20" s="35"/>
      <c r="CF20" s="23"/>
      <c r="CG20" s="23"/>
      <c r="CH20" s="23"/>
    </row>
    <row r="21" spans="1:86" ht="12.75" customHeight="1">
      <c r="A21" s="23"/>
      <c r="B21" s="5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5"/>
      <c r="BR21" s="35"/>
      <c r="BS21" s="30"/>
      <c r="BT21" s="32"/>
      <c r="BU21" s="35"/>
      <c r="BV21" s="30"/>
      <c r="BW21" s="31"/>
      <c r="BX21" s="35"/>
      <c r="BY21" s="34"/>
      <c r="BZ21" s="35"/>
      <c r="CA21" s="35"/>
      <c r="CB21" s="35"/>
      <c r="CC21" s="35"/>
      <c r="CD21" s="35"/>
      <c r="CE21" s="35"/>
      <c r="CF21" s="23"/>
      <c r="CG21" s="23"/>
      <c r="CH21" s="23"/>
    </row>
    <row r="22" spans="1:86" ht="12.75" customHeight="1">
      <c r="A22" s="23"/>
      <c r="B22" s="5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5"/>
      <c r="BR22" s="35"/>
      <c r="BS22" s="34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23"/>
      <c r="CG22" s="23"/>
      <c r="CH22" s="23"/>
    </row>
    <row r="23" spans="1:86" ht="12.75" customHeight="1">
      <c r="A23" s="23"/>
      <c r="B23" s="5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5"/>
      <c r="BR23" s="23"/>
      <c r="BS23" s="23"/>
      <c r="BT23" s="23"/>
      <c r="BU23" s="23"/>
      <c r="BV23" s="23"/>
      <c r="BW23" s="23"/>
      <c r="BX23" s="23"/>
      <c r="BY23" s="35"/>
      <c r="BZ23" s="35"/>
      <c r="CA23" s="35"/>
      <c r="CB23" s="35"/>
      <c r="CC23" s="35"/>
      <c r="CD23" s="35"/>
      <c r="CE23" s="35"/>
      <c r="CF23" s="23"/>
      <c r="CG23" s="23"/>
      <c r="CH23" s="23"/>
    </row>
    <row r="24" spans="1:86" ht="12.75" customHeight="1">
      <c r="A24" s="23"/>
      <c r="B24" s="5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5"/>
      <c r="BR24" s="23"/>
      <c r="BS24" s="23"/>
      <c r="BT24" s="23"/>
      <c r="BU24" s="23"/>
      <c r="BV24" s="23"/>
      <c r="BW24" s="23"/>
      <c r="BX24" s="23"/>
      <c r="BY24" s="35"/>
      <c r="BZ24" s="35"/>
      <c r="CA24" s="35"/>
      <c r="CB24" s="35"/>
      <c r="CC24" s="35"/>
      <c r="CD24" s="35"/>
      <c r="CE24" s="35"/>
      <c r="CF24" s="23"/>
      <c r="CG24" s="23"/>
      <c r="CH24" s="23"/>
    </row>
    <row r="25" spans="1:86" ht="12.75" customHeight="1">
      <c r="A25" s="23"/>
      <c r="B25" s="5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5"/>
      <c r="BR25" s="23"/>
      <c r="BS25" s="23"/>
      <c r="BT25" s="23"/>
      <c r="BU25" s="23"/>
      <c r="BV25" s="23"/>
      <c r="BW25" s="23"/>
      <c r="BX25" s="23"/>
      <c r="BY25" s="35"/>
      <c r="BZ25" s="35"/>
      <c r="CA25" s="35"/>
      <c r="CB25" s="35"/>
      <c r="CC25" s="35"/>
      <c r="CD25" s="35"/>
      <c r="CE25" s="35"/>
      <c r="CF25" s="23"/>
      <c r="CG25" s="23"/>
      <c r="CH25" s="23"/>
    </row>
    <row r="26" spans="1:86" ht="12.75">
      <c r="A26" s="23"/>
      <c r="B26" s="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5"/>
      <c r="BR26" s="23"/>
      <c r="BS26" s="23"/>
      <c r="BT26" s="23"/>
      <c r="BU26" s="23"/>
      <c r="BV26" s="23"/>
      <c r="BW26" s="23"/>
      <c r="BX26" s="23"/>
      <c r="BY26" s="35"/>
      <c r="BZ26" s="35"/>
      <c r="CA26" s="35"/>
      <c r="CB26" s="35"/>
      <c r="CC26" s="35"/>
      <c r="CD26" s="35"/>
      <c r="CE26" s="35"/>
      <c r="CF26" s="23"/>
      <c r="CG26" s="23"/>
      <c r="CH26" s="23"/>
    </row>
    <row r="27" spans="1:86" ht="12.75">
      <c r="A27" s="23"/>
      <c r="B27" s="5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1"/>
      <c r="BR27" s="23"/>
      <c r="BS27" s="23"/>
      <c r="BT27" s="23"/>
      <c r="BU27" s="23"/>
      <c r="BV27" s="23"/>
      <c r="BW27" s="23"/>
      <c r="BX27" s="23"/>
      <c r="BY27" s="35"/>
      <c r="BZ27" s="35"/>
      <c r="CA27" s="35"/>
      <c r="CB27" s="35"/>
      <c r="CC27" s="35"/>
      <c r="CD27" s="35"/>
      <c r="CE27" s="35"/>
      <c r="CF27" s="23"/>
      <c r="CG27" s="23"/>
      <c r="CH27" s="23"/>
    </row>
    <row r="28" spans="1:86" ht="12.75">
      <c r="A28" s="23"/>
      <c r="B28" s="5"/>
      <c r="C28" s="176" t="str">
        <f>IF(Teilnehmerliste!C15&lt;&gt;"",Teilnehmerliste!C15&amp;" "&amp;Teilnehmerliste!L15,"")</f>
        <v>00000 Muster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09"/>
      <c r="AP28" s="109"/>
      <c r="AQ28" s="177" t="str">
        <f>IF(Teilnehmerliste!C13&lt;&gt;"",Teilnehmerliste!C13,"")</f>
        <v>00.00.0000</v>
      </c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8" t="str">
        <f>IF(Teilnehmerliste!V13&lt;&gt;"",Teilnehmerliste!V13,"")</f>
        <v>00.00.0000</v>
      </c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2"/>
      <c r="BR28" s="23"/>
      <c r="BS28" s="23"/>
      <c r="BT28" s="23"/>
      <c r="BU28" s="23"/>
      <c r="BV28" s="23"/>
      <c r="BW28" s="23"/>
      <c r="BX28" s="23"/>
      <c r="BY28" s="35"/>
      <c r="BZ28" s="35"/>
      <c r="CA28" s="35"/>
      <c r="CB28" s="35"/>
      <c r="CC28" s="35"/>
      <c r="CD28" s="35"/>
      <c r="CE28" s="35"/>
      <c r="CF28" s="23"/>
      <c r="CG28" s="23"/>
      <c r="CH28" s="23"/>
    </row>
    <row r="29" spans="1:86" ht="12.75">
      <c r="A29" s="23"/>
      <c r="B29" s="5"/>
      <c r="C29" s="179" t="str">
        <f>IF(BT1&lt;&gt;"",VLOOKUP(BT1,CB12:CC15,2,FALSE),"")</f>
        <v>Lehrgangsort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5"/>
      <c r="AP29" s="175"/>
      <c r="AQ29" s="175" t="s">
        <v>14</v>
      </c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 t="s">
        <v>15</v>
      </c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2"/>
      <c r="BR29" s="23"/>
      <c r="BS29" s="23"/>
      <c r="BT29" s="23"/>
      <c r="BU29" s="23"/>
      <c r="BV29" s="23"/>
      <c r="BW29" s="23"/>
      <c r="BX29" s="23"/>
      <c r="BY29" s="35"/>
      <c r="BZ29" s="35"/>
      <c r="CA29" s="35"/>
      <c r="CB29" s="35"/>
      <c r="CC29" s="35"/>
      <c r="CD29" s="35"/>
      <c r="CE29" s="35"/>
      <c r="CF29" s="23"/>
      <c r="CG29" s="23"/>
      <c r="CH29" s="23"/>
    </row>
    <row r="30" spans="1:86" ht="12.75">
      <c r="A30" s="23"/>
      <c r="B30" s="5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0"/>
      <c r="BR30" s="23"/>
      <c r="BS30" s="23"/>
      <c r="BT30" s="23"/>
      <c r="BU30" s="23"/>
      <c r="BV30" s="23"/>
      <c r="BW30" s="23"/>
      <c r="BX30" s="23"/>
      <c r="BY30" s="35"/>
      <c r="BZ30" s="35"/>
      <c r="CA30" s="35"/>
      <c r="CB30" s="35"/>
      <c r="CC30" s="35"/>
      <c r="CD30" s="35"/>
      <c r="CE30" s="35"/>
      <c r="CF30" s="23"/>
      <c r="CG30" s="23"/>
      <c r="CH30" s="23"/>
    </row>
    <row r="31" spans="1:86" ht="12.75">
      <c r="A31" s="23"/>
      <c r="B31" s="5"/>
      <c r="C31" s="181" t="str">
        <f>IF(Teilnehmerliste!AN9&lt;&gt;"",Teilnehmerliste!AN9,"")</f>
        <v>Max Mustermann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8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2"/>
      <c r="BR31" s="23"/>
      <c r="BS31" s="23"/>
      <c r="BT31" s="23"/>
      <c r="BU31" s="23"/>
      <c r="BV31" s="23"/>
      <c r="BW31" s="23"/>
      <c r="BX31" s="23"/>
      <c r="BY31" s="35"/>
      <c r="BZ31" s="35"/>
      <c r="CA31" s="35"/>
      <c r="CB31" s="35"/>
      <c r="CC31" s="35"/>
      <c r="CD31" s="35"/>
      <c r="CE31" s="35"/>
      <c r="CF31" s="23"/>
      <c r="CG31" s="23"/>
      <c r="CH31" s="23"/>
    </row>
    <row r="32" spans="1:86" ht="12.75">
      <c r="A32" s="23"/>
      <c r="B32" s="5"/>
      <c r="C32" s="183" t="str">
        <f>IF(Teilnehmerliste!DI3&lt;&gt;"",Teilnehmerliste!DI3,"")</f>
        <v>00 00 000 / 000 / 000 / 00</v>
      </c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9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2"/>
      <c r="BR32" s="23"/>
      <c r="BS32" s="23"/>
      <c r="BT32" s="23"/>
      <c r="BU32" s="23"/>
      <c r="BV32" s="23"/>
      <c r="BW32" s="23"/>
      <c r="BX32" s="23"/>
      <c r="BY32" s="35"/>
      <c r="BZ32" s="35"/>
      <c r="CA32" s="35"/>
      <c r="CB32" s="35"/>
      <c r="CC32" s="35"/>
      <c r="CD32" s="35"/>
      <c r="CE32" s="35"/>
      <c r="CF32" s="23"/>
      <c r="CG32" s="23"/>
      <c r="CH32" s="23"/>
    </row>
    <row r="33" spans="1:86" ht="12.75">
      <c r="A33" s="23"/>
      <c r="B33" s="5"/>
      <c r="C33" s="179" t="s">
        <v>41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7"/>
      <c r="AJ33" s="186" t="s">
        <v>16</v>
      </c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5"/>
      <c r="BR33" s="23"/>
      <c r="BS33" s="23"/>
      <c r="BT33" s="23"/>
      <c r="BU33" s="23"/>
      <c r="BV33" s="23"/>
      <c r="BW33" s="23"/>
      <c r="BX33" s="23"/>
      <c r="BY33" s="35"/>
      <c r="BZ33" s="35"/>
      <c r="CA33" s="35"/>
      <c r="CB33" s="35"/>
      <c r="CC33" s="35"/>
      <c r="CD33" s="35"/>
      <c r="CE33" s="35"/>
      <c r="CF33" s="23"/>
      <c r="CG33" s="23"/>
      <c r="CH33" s="23"/>
    </row>
    <row r="34" spans="1:86" ht="12.75">
      <c r="A34" s="23"/>
      <c r="B34" s="5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5"/>
      <c r="BR34" s="23"/>
      <c r="BS34" s="23"/>
      <c r="BT34" s="23"/>
      <c r="BU34" s="23"/>
      <c r="BV34" s="23"/>
      <c r="BW34" s="23"/>
      <c r="BX34" s="23"/>
      <c r="BY34" s="35"/>
      <c r="BZ34" s="35"/>
      <c r="CA34" s="35"/>
      <c r="CB34" s="35"/>
      <c r="CC34" s="35"/>
      <c r="CD34" s="35"/>
      <c r="CE34" s="35"/>
      <c r="CF34" s="23"/>
      <c r="CG34" s="23"/>
      <c r="CH34" s="23"/>
    </row>
    <row r="35" spans="1:86" ht="12.75">
      <c r="A35" s="23"/>
      <c r="B35" s="5"/>
      <c r="C35" s="183" t="str">
        <f>IF(Teilnehmerliste!CF11&lt;&gt;"",Teilnehmerliste!CF11,"")</f>
        <v>DLRG Muster e. V.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5"/>
      <c r="BR35" s="23"/>
      <c r="BS35" s="23"/>
      <c r="BT35" s="23"/>
      <c r="BU35" s="23"/>
      <c r="BV35" s="23"/>
      <c r="BW35" s="23"/>
      <c r="BX35" s="23"/>
      <c r="BY35" s="35"/>
      <c r="BZ35" s="35"/>
      <c r="CA35" s="35"/>
      <c r="CB35" s="35"/>
      <c r="CC35" s="35"/>
      <c r="CD35" s="35"/>
      <c r="CE35" s="35"/>
      <c r="CF35" s="23"/>
      <c r="CG35" s="23"/>
      <c r="CH35" s="23"/>
    </row>
    <row r="36" spans="1:86" ht="12.75">
      <c r="A36" s="23"/>
      <c r="B36" s="5"/>
      <c r="C36" s="189" t="str">
        <f>IF(Teilnehmerliste!CF13&lt;&gt;"",Teilnehmerliste!CF13,"")</f>
        <v>Muster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90" t="str">
        <f>IF(Teilnehmerliste!CF15&lt;&gt;"",Teilnehmerliste!CF15,"")</f>
        <v>00.00.0000</v>
      </c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5"/>
      <c r="BR36" s="23"/>
      <c r="BS36" s="23"/>
      <c r="BT36" s="23"/>
      <c r="BU36" s="23"/>
      <c r="BV36" s="23"/>
      <c r="BW36" s="23"/>
      <c r="BX36" s="23"/>
      <c r="BY36" s="35"/>
      <c r="BZ36" s="35"/>
      <c r="CA36" s="35"/>
      <c r="CB36" s="35"/>
      <c r="CC36" s="35"/>
      <c r="CD36" s="35"/>
      <c r="CE36" s="35"/>
      <c r="CF36" s="23"/>
      <c r="CG36" s="23"/>
      <c r="CH36" s="23"/>
    </row>
    <row r="37" spans="1:86" ht="12.75">
      <c r="A37" s="23"/>
      <c r="B37" s="5"/>
      <c r="C37" s="179" t="s">
        <v>42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5" t="s">
        <v>11</v>
      </c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86" t="s">
        <v>43</v>
      </c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5"/>
      <c r="BR37" s="23"/>
      <c r="BS37" s="23"/>
      <c r="BT37" s="23"/>
      <c r="BU37" s="23"/>
      <c r="BV37" s="23"/>
      <c r="BW37" s="23"/>
      <c r="BX37" s="23"/>
      <c r="BY37" s="35"/>
      <c r="BZ37" s="35"/>
      <c r="CA37" s="35"/>
      <c r="CB37" s="35"/>
      <c r="CC37" s="35"/>
      <c r="CD37" s="35"/>
      <c r="CE37" s="35"/>
      <c r="CF37" s="23"/>
      <c r="CG37" s="23"/>
      <c r="CH37" s="23"/>
    </row>
    <row r="38" spans="1:86" ht="6" customHeight="1">
      <c r="A38" s="23"/>
      <c r="B38" s="5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23"/>
      <c r="CG38" s="23"/>
      <c r="CH38" s="23"/>
    </row>
    <row r="39" spans="1:86" ht="15.75" customHeight="1">
      <c r="A39" s="23"/>
      <c r="B39" s="5"/>
      <c r="C39" s="187" t="s">
        <v>17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5"/>
      <c r="BR39" s="35"/>
      <c r="BS39" s="34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23"/>
      <c r="CG39" s="23"/>
      <c r="CH39" s="23"/>
    </row>
    <row r="40" spans="1:86" ht="10.5" customHeight="1">
      <c r="A40" s="23"/>
      <c r="B40" s="5"/>
      <c r="C40" s="172">
        <f>IF(Teilnehmerliste!BN15&lt;&gt;"",BT40,"")</f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5"/>
      <c r="BR40" s="35"/>
      <c r="BS40" s="34"/>
      <c r="BT40" s="35" t="str">
        <f>CONCATENATE("Kennziffer der ermächtigten Ausbildungsstelle gem. BGV/GUV-V A1 – ",Teilnehmerliste!CX15,".")</f>
        <v>Kennziffer der ermächtigten Ausbildungsstelle gem. BGV/GUV-V A1 – .</v>
      </c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23"/>
      <c r="CG40" s="23"/>
      <c r="CH40" s="23"/>
    </row>
    <row r="41" spans="1:86" ht="12.75">
      <c r="A41" s="23"/>
      <c r="B41" s="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23"/>
      <c r="CG41" s="23"/>
      <c r="CH41" s="23"/>
    </row>
    <row r="42" spans="2:86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23"/>
      <c r="CG42" s="23"/>
      <c r="CH42" s="23"/>
    </row>
    <row r="43" spans="70:86" ht="12.75"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</row>
    <row r="44" spans="70:86" ht="12.75"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</row>
    <row r="45" spans="70:86" ht="12.75"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</row>
    <row r="46" spans="70:86" ht="12.75"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</row>
    <row r="47" spans="70:86" ht="12.75"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</row>
    <row r="48" spans="70:86" ht="12.75"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</row>
  </sheetData>
  <sheetProtection password="C703" sheet="1" objects="1" scenarios="1" selectLockedCells="1"/>
  <mergeCells count="47">
    <mergeCell ref="C6:BP7"/>
    <mergeCell ref="C27:BP27"/>
    <mergeCell ref="C17:BP17"/>
    <mergeCell ref="C18:BP18"/>
    <mergeCell ref="C19:BP19"/>
    <mergeCell ref="C20:BP26"/>
    <mergeCell ref="C14:BP14"/>
    <mergeCell ref="C15:BP15"/>
    <mergeCell ref="C16:BP16"/>
    <mergeCell ref="C28:AN28"/>
    <mergeCell ref="AO28:AP28"/>
    <mergeCell ref="AQ28:BC28"/>
    <mergeCell ref="BD28:BP28"/>
    <mergeCell ref="C29:AN29"/>
    <mergeCell ref="AO29:AP29"/>
    <mergeCell ref="AQ29:BC29"/>
    <mergeCell ref="BD29:BP29"/>
    <mergeCell ref="C30:BP30"/>
    <mergeCell ref="C31:AH31"/>
    <mergeCell ref="AJ31:BP31"/>
    <mergeCell ref="C32:AH32"/>
    <mergeCell ref="AJ32:BP32"/>
    <mergeCell ref="C40:BP40"/>
    <mergeCell ref="C41:BP41"/>
    <mergeCell ref="C37:AG37"/>
    <mergeCell ref="AH37:AS37"/>
    <mergeCell ref="AT37:BP37"/>
    <mergeCell ref="C38:BP38"/>
    <mergeCell ref="C39:BP39"/>
    <mergeCell ref="C33:AH33"/>
    <mergeCell ref="AJ33:BP33"/>
    <mergeCell ref="C34:BP34"/>
    <mergeCell ref="C35:AG35"/>
    <mergeCell ref="AH35:AS35"/>
    <mergeCell ref="AT35:BP36"/>
    <mergeCell ref="C36:AG36"/>
    <mergeCell ref="AH36:AS36"/>
    <mergeCell ref="C2:BP2"/>
    <mergeCell ref="C10:BP10"/>
    <mergeCell ref="C13:BP13"/>
    <mergeCell ref="C11:BP11"/>
    <mergeCell ref="C12:BP12"/>
    <mergeCell ref="C3:BP3"/>
    <mergeCell ref="C4:BP4"/>
    <mergeCell ref="C5:BP5"/>
    <mergeCell ref="C8:BP8"/>
    <mergeCell ref="C9:BP9"/>
  </mergeCells>
  <printOptions/>
  <pageMargins left="0.9055118110236221" right="0.5118110236220472" top="0.5905511811023623" bottom="0.5905511811023623" header="0.5118110236220472" footer="0.5118110236220472"/>
  <pageSetup fitToHeight="1" fitToWidth="1" horizontalDpi="600" verticalDpi="600" orientation="portrait" paperSize="11" r:id="rId3"/>
  <legacyDrawing r:id="rId1"/>
  <picture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08">
    <tabColor indexed="44"/>
    <pageSetUpPr fitToPage="1"/>
  </sheetPr>
  <dimension ref="A1:CH48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11.421875" style="20" customWidth="1"/>
    <col min="2" max="2" width="2.7109375" style="20" customWidth="1"/>
    <col min="3" max="68" width="0.85546875" style="20" customWidth="1"/>
    <col min="69" max="69" width="2.7109375" style="20" customWidth="1"/>
    <col min="70" max="70" width="11.421875" style="20" customWidth="1"/>
    <col min="71" max="71" width="6.7109375" style="20" customWidth="1"/>
    <col min="72" max="72" width="7.8515625" style="20" customWidth="1"/>
    <col min="73" max="16384" width="11.421875" style="20" customWidth="1"/>
  </cols>
  <sheetData>
    <row r="1" spans="1:86" ht="12.75">
      <c r="A1" s="23"/>
      <c r="BR1" s="35"/>
      <c r="BS1" s="34" t="str">
        <f>IF(BS2&lt;&gt;"",BS2,"")&amp;IF(BS3&lt;&gt;"",BS3,"")</f>
        <v>TN 3</v>
      </c>
      <c r="BT1" s="34">
        <f>IF(BU1&lt;&gt;0,VLOOKUP(BU1,BS5:BT8,2,FALSE),"")</f>
        <v>1</v>
      </c>
      <c r="BU1" s="34">
        <f>BS5+BS6+BS7+BS8</f>
        <v>1</v>
      </c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23"/>
      <c r="CG1" s="23"/>
      <c r="CH1" s="23"/>
    </row>
    <row r="2" spans="1:86" ht="12.75">
      <c r="A2" s="23"/>
      <c r="B2" s="5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5"/>
      <c r="BR2" s="35"/>
      <c r="BS2" s="34" t="str">
        <f>IF(ISERROR(BT2),"",BT2)</f>
        <v>TN 3</v>
      </c>
      <c r="BT2" s="35" t="str">
        <f ca="1">MID(CELL("Dateiname",$A$1),FIND("]",CELL("Dateiname",$A$1))+1,31)</f>
        <v>TN 3</v>
      </c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23"/>
      <c r="CG2" s="23"/>
      <c r="CH2" s="23"/>
    </row>
    <row r="3" spans="1:86" ht="30">
      <c r="A3" s="23"/>
      <c r="B3" s="5"/>
      <c r="C3" s="191" t="str">
        <f>IF(BT1&lt;&gt;"",VLOOKUP(BT1,BV5:BW8,2,FALSE),"")</f>
        <v>Lehrgangsnachweis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5"/>
      <c r="BR3" s="35"/>
      <c r="BS3" s="34">
        <f>IF(ISERROR(BT3),"",BT3)</f>
      </c>
      <c r="BT3" s="35" t="e">
        <f ca="1">MID(CELL("Dateiname",A1),FIND("#",CELL("Dateiname",A1))+2,31)</f>
        <v>#VALUE!</v>
      </c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23"/>
      <c r="CG3" s="23"/>
      <c r="CH3" s="23"/>
    </row>
    <row r="4" spans="1:86" ht="12.75" customHeight="1">
      <c r="A4" s="23"/>
      <c r="B4" s="5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23"/>
      <c r="CG4" s="23"/>
      <c r="CH4" s="23"/>
    </row>
    <row r="5" spans="1:86" ht="20.25">
      <c r="A5" s="23"/>
      <c r="B5" s="5"/>
      <c r="C5" s="193" t="str">
        <f>IF(BT1&lt;&gt;"",VLOOKUP(BT1,BY5:BZ8,2,FALSE),"")</f>
        <v>Sanitätsausbildung A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5"/>
      <c r="BR5" s="35"/>
      <c r="BS5" s="34">
        <f>IF(Teilnehmerliste!C18&lt;&gt;"",BT5,0)</f>
        <v>1</v>
      </c>
      <c r="BT5" s="34">
        <v>1</v>
      </c>
      <c r="BU5" s="35"/>
      <c r="BV5" s="30">
        <v>1</v>
      </c>
      <c r="BW5" s="31" t="s">
        <v>56</v>
      </c>
      <c r="BX5" s="35"/>
      <c r="BY5" s="30">
        <v>1</v>
      </c>
      <c r="BZ5" s="32" t="s">
        <v>57</v>
      </c>
      <c r="CA5" s="35"/>
      <c r="CB5" s="30">
        <v>1</v>
      </c>
      <c r="CC5" s="32">
        <f>VLOOKUP(BS1,Teilnehmerliste!DI23:Teilnehmerliste!DM42,5,FALSE)</f>
      </c>
      <c r="CD5" s="35"/>
      <c r="CE5" s="35"/>
      <c r="CF5" s="23"/>
      <c r="CG5" s="23"/>
      <c r="CH5" s="23"/>
    </row>
    <row r="6" spans="1:86" ht="10.5" customHeight="1">
      <c r="A6" s="23"/>
      <c r="B6" s="5"/>
      <c r="C6" s="169" t="str">
        <f>IF(BT1&lt;&gt;"",VLOOKUP(BT1,BS12:BT15,2,FALSE),"")</f>
        <v>(Sanitätshelfer)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5"/>
      <c r="BR6" s="35"/>
      <c r="BS6" s="34">
        <f>IF(Teilnehmerliste!AD18&lt;&gt;"",BT6,0)</f>
        <v>0</v>
      </c>
      <c r="BT6" s="34">
        <v>2</v>
      </c>
      <c r="BU6" s="35"/>
      <c r="BV6" s="30">
        <v>2</v>
      </c>
      <c r="BW6" s="31" t="s">
        <v>56</v>
      </c>
      <c r="BX6" s="35"/>
      <c r="BY6" s="30">
        <v>2</v>
      </c>
      <c r="BZ6" s="32" t="s">
        <v>58</v>
      </c>
      <c r="CA6" s="35"/>
      <c r="CB6" s="30">
        <v>2</v>
      </c>
      <c r="CC6" s="32">
        <f>VLOOKUP(BS1,Teilnehmerliste!DI23:Teilnehmerliste!DM42,5,FALSE)</f>
      </c>
      <c r="CD6" s="35"/>
      <c r="CE6" s="35"/>
      <c r="CF6" s="23"/>
      <c r="CG6" s="23"/>
      <c r="CH6" s="23"/>
    </row>
    <row r="7" spans="1:86" ht="15" customHeight="1">
      <c r="A7" s="23"/>
      <c r="B7" s="5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5"/>
      <c r="BR7" s="35"/>
      <c r="BS7" s="34">
        <f>IF(Teilnehmerliste!BE18&lt;&gt;"",BT7,0)</f>
        <v>0</v>
      </c>
      <c r="BT7" s="34">
        <v>3</v>
      </c>
      <c r="BU7" s="35"/>
      <c r="BV7" s="30">
        <v>3</v>
      </c>
      <c r="BW7" s="31" t="s">
        <v>56</v>
      </c>
      <c r="BX7" s="35"/>
      <c r="BY7" s="30">
        <v>3</v>
      </c>
      <c r="BZ7" s="32" t="s">
        <v>59</v>
      </c>
      <c r="CA7" s="35"/>
      <c r="CB7" s="30">
        <v>3</v>
      </c>
      <c r="CC7" s="32">
        <f>VLOOKUP(BS1,Teilnehmerliste!DI23:Teilnehmerliste!DM42,5,FALSE)</f>
      </c>
      <c r="CD7" s="35"/>
      <c r="CE7" s="35"/>
      <c r="CF7" s="23"/>
      <c r="CG7" s="23"/>
      <c r="CH7" s="23"/>
    </row>
    <row r="8" spans="1:86" ht="12.75">
      <c r="A8" s="23"/>
      <c r="B8" s="5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5"/>
      <c r="BR8" s="35"/>
      <c r="BS8" s="34">
        <f>IF(Teilnehmerliste!CF18&lt;&gt;"",BT8,0)</f>
        <v>0</v>
      </c>
      <c r="BT8" s="34">
        <v>4</v>
      </c>
      <c r="BU8" s="35"/>
      <c r="BV8" s="30">
        <v>4</v>
      </c>
      <c r="BW8" s="31" t="s">
        <v>18</v>
      </c>
      <c r="BX8" s="35"/>
      <c r="BY8" s="30">
        <v>4</v>
      </c>
      <c r="BZ8" s="32" t="str">
        <f>CONCATENATE("Sanitätstraining ",Teilnehmerliste!DA18)</f>
        <v>Sanitätstraining </v>
      </c>
      <c r="CA8" s="35"/>
      <c r="CB8" s="30">
        <v>4</v>
      </c>
      <c r="CC8" s="31" t="s">
        <v>62</v>
      </c>
      <c r="CD8" s="35"/>
      <c r="CE8" s="35"/>
      <c r="CF8" s="23"/>
      <c r="CG8" s="23"/>
      <c r="CH8" s="23"/>
    </row>
    <row r="9" spans="1:86" ht="13.5" customHeight="1">
      <c r="A9" s="23"/>
      <c r="B9" s="5"/>
      <c r="C9" s="194">
        <f>IF(BT1&lt;&gt;"",VLOOKUP(BT1,CB5:CC8,2,FALSE),"")</f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23"/>
      <c r="CG9" s="23"/>
      <c r="CH9" s="23"/>
    </row>
    <row r="10" spans="1:86" ht="13.5" customHeight="1">
      <c r="A10" s="23"/>
      <c r="B10" s="5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5"/>
      <c r="BR10" s="35"/>
      <c r="BS10" s="34"/>
      <c r="BT10" s="34"/>
      <c r="BU10" s="35"/>
      <c r="BV10" s="30"/>
      <c r="BW10" s="31"/>
      <c r="BX10" s="35"/>
      <c r="BY10" s="30"/>
      <c r="BZ10" s="32"/>
      <c r="CA10" s="35"/>
      <c r="CB10" s="30"/>
      <c r="CC10" s="31"/>
      <c r="CD10" s="35"/>
      <c r="CE10" s="35"/>
      <c r="CF10" s="23"/>
      <c r="CG10" s="23"/>
      <c r="CH10" s="23"/>
    </row>
    <row r="11" spans="1:86" ht="18">
      <c r="A11" s="23"/>
      <c r="B11" s="5"/>
      <c r="C11" s="174">
        <f>VLOOKUP(BS1,Teilnehmerliste!DI23:DM42,2,FALSE)</f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23"/>
      <c r="CG11" s="23"/>
      <c r="CH11" s="23"/>
    </row>
    <row r="12" spans="1:86" ht="15">
      <c r="A12" s="23"/>
      <c r="B12" s="5"/>
      <c r="C12" s="172" t="s">
        <v>8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5"/>
      <c r="BR12" s="35"/>
      <c r="BS12" s="36">
        <v>1</v>
      </c>
      <c r="BT12" s="32" t="s">
        <v>60</v>
      </c>
      <c r="BU12" s="35"/>
      <c r="BV12" s="35"/>
      <c r="BW12" s="35"/>
      <c r="BX12" s="35"/>
      <c r="BY12" s="35"/>
      <c r="BZ12" s="35"/>
      <c r="CA12" s="35"/>
      <c r="CB12" s="34">
        <v>1</v>
      </c>
      <c r="CC12" s="35" t="s">
        <v>13</v>
      </c>
      <c r="CD12" s="35"/>
      <c r="CE12" s="35"/>
      <c r="CF12" s="23"/>
      <c r="CG12" s="23"/>
      <c r="CH12" s="23"/>
    </row>
    <row r="13" spans="1:86" ht="12.75">
      <c r="A13" s="23"/>
      <c r="B13" s="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5"/>
      <c r="BR13" s="35"/>
      <c r="BS13" s="30">
        <v>2</v>
      </c>
      <c r="BT13" s="32" t="s">
        <v>61</v>
      </c>
      <c r="BU13" s="35"/>
      <c r="BV13" s="35"/>
      <c r="BW13" s="35"/>
      <c r="BX13" s="35"/>
      <c r="BY13" s="35"/>
      <c r="BZ13" s="35"/>
      <c r="CA13" s="35"/>
      <c r="CB13" s="34">
        <v>2</v>
      </c>
      <c r="CC13" s="35" t="s">
        <v>13</v>
      </c>
      <c r="CD13" s="35"/>
      <c r="CE13" s="35"/>
      <c r="CF13" s="23"/>
      <c r="CG13" s="23"/>
      <c r="CH13" s="23"/>
    </row>
    <row r="14" spans="1:86" ht="18">
      <c r="A14" s="23"/>
      <c r="B14" s="5"/>
      <c r="C14" s="174">
        <f>VLOOKUP(BS1,Teilnehmerliste!DI23:DM42,3,FALSE)</f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5"/>
      <c r="BR14" s="35"/>
      <c r="BS14" s="30">
        <v>3</v>
      </c>
      <c r="BT14" s="32" t="s">
        <v>86</v>
      </c>
      <c r="BU14" s="35"/>
      <c r="BV14" s="35"/>
      <c r="BW14" s="35"/>
      <c r="BX14" s="35"/>
      <c r="BY14" s="35"/>
      <c r="BZ14" s="35"/>
      <c r="CA14" s="35"/>
      <c r="CB14" s="34">
        <v>3</v>
      </c>
      <c r="CC14" s="35" t="s">
        <v>13</v>
      </c>
      <c r="CD14" s="35"/>
      <c r="CE14" s="35"/>
      <c r="CF14" s="23"/>
      <c r="CG14" s="23"/>
      <c r="CH14" s="23"/>
    </row>
    <row r="15" spans="1:86" ht="12.75">
      <c r="A15" s="23"/>
      <c r="B15" s="5"/>
      <c r="C15" s="175" t="s">
        <v>9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5"/>
      <c r="BR15" s="35"/>
      <c r="BS15" s="30">
        <v>4</v>
      </c>
      <c r="BT15" s="42" t="e">
        <f>CONCATENATE("Die Fortbildung ist gültig bis ",TEXT(Teilnehmerliste!AU15,"TT.MM.JJJJ"))</f>
        <v>#VALUE!</v>
      </c>
      <c r="BU15" s="35"/>
      <c r="BV15" s="35"/>
      <c r="BW15" s="35"/>
      <c r="BX15" s="35"/>
      <c r="BY15" s="35"/>
      <c r="BZ15" s="35"/>
      <c r="CA15" s="35"/>
      <c r="CB15" s="34">
        <v>4</v>
      </c>
      <c r="CC15" s="35" t="s">
        <v>44</v>
      </c>
      <c r="CD15" s="35"/>
      <c r="CE15" s="35"/>
      <c r="CF15" s="23"/>
      <c r="CG15" s="23"/>
      <c r="CH15" s="23"/>
    </row>
    <row r="16" spans="1:86" ht="12.75">
      <c r="A16" s="23"/>
      <c r="B16" s="5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23"/>
      <c r="CG16" s="23"/>
      <c r="CH16" s="23"/>
    </row>
    <row r="17" spans="1:86" ht="18">
      <c r="A17" s="23"/>
      <c r="B17" s="5"/>
      <c r="C17" s="171">
        <f>VLOOKUP(BS1,Teilnehmerliste!DI23:DM42,4,FALSE)</f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23"/>
      <c r="CG17" s="23"/>
      <c r="CH17" s="23"/>
    </row>
    <row r="18" spans="1:86" ht="12.75">
      <c r="A18" s="23"/>
      <c r="B18" s="5"/>
      <c r="C18" s="172" t="s">
        <v>10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5"/>
      <c r="BR18" s="35"/>
      <c r="BS18" s="30"/>
      <c r="BT18" s="32"/>
      <c r="BU18" s="35"/>
      <c r="BV18" s="30"/>
      <c r="BW18" s="31"/>
      <c r="BX18" s="35"/>
      <c r="BY18" s="34"/>
      <c r="BZ18" s="35"/>
      <c r="CA18" s="35"/>
      <c r="CB18" s="35"/>
      <c r="CC18" s="35"/>
      <c r="CD18" s="35"/>
      <c r="CE18" s="35"/>
      <c r="CF18" s="23"/>
      <c r="CG18" s="23"/>
      <c r="CH18" s="23"/>
    </row>
    <row r="19" spans="1:86" ht="12.75">
      <c r="A19" s="23"/>
      <c r="B19" s="5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5"/>
      <c r="BR19" s="35"/>
      <c r="BS19" s="30"/>
      <c r="BT19" s="32"/>
      <c r="BU19" s="35"/>
      <c r="BV19" s="30"/>
      <c r="BW19" s="31"/>
      <c r="BX19" s="35"/>
      <c r="BY19" s="34"/>
      <c r="BZ19" s="35"/>
      <c r="CA19" s="35"/>
      <c r="CB19" s="35"/>
      <c r="CC19" s="35"/>
      <c r="CD19" s="35"/>
      <c r="CE19" s="35"/>
      <c r="CF19" s="23"/>
      <c r="CG19" s="23"/>
      <c r="CH19" s="23"/>
    </row>
    <row r="20" spans="1:86" ht="12.75" customHeight="1">
      <c r="A20" s="23"/>
      <c r="B20" s="5"/>
      <c r="C20" s="173" t="str">
        <f>IF(BT1&lt;&gt;"",VLOOKUP(BT1,Teilnehmerliste!DL49:DM52,2,FALSE),"")</f>
        <v>hat die Sanitätsausbildung A mit 
mindestens 24 Unterrichtseinheiten (UE)
am 00.00.0000 erfolgreich abgeschlossen.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5"/>
      <c r="BR20" s="35"/>
      <c r="BS20" s="30"/>
      <c r="BT20" s="32"/>
      <c r="BU20" s="35"/>
      <c r="BV20" s="30"/>
      <c r="BW20" s="31"/>
      <c r="BX20" s="35"/>
      <c r="BY20" s="34"/>
      <c r="BZ20" s="35"/>
      <c r="CA20" s="35"/>
      <c r="CB20" s="35"/>
      <c r="CC20" s="35"/>
      <c r="CD20" s="35"/>
      <c r="CE20" s="35"/>
      <c r="CF20" s="23"/>
      <c r="CG20" s="23"/>
      <c r="CH20" s="23"/>
    </row>
    <row r="21" spans="1:86" ht="12.75" customHeight="1">
      <c r="A21" s="23"/>
      <c r="B21" s="5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5"/>
      <c r="BR21" s="35"/>
      <c r="BS21" s="30"/>
      <c r="BT21" s="32"/>
      <c r="BU21" s="35"/>
      <c r="BV21" s="30"/>
      <c r="BW21" s="31"/>
      <c r="BX21" s="35"/>
      <c r="BY21" s="34"/>
      <c r="BZ21" s="35"/>
      <c r="CA21" s="35"/>
      <c r="CB21" s="35"/>
      <c r="CC21" s="35"/>
      <c r="CD21" s="35"/>
      <c r="CE21" s="35"/>
      <c r="CF21" s="23"/>
      <c r="CG21" s="23"/>
      <c r="CH21" s="23"/>
    </row>
    <row r="22" spans="1:86" ht="12.75" customHeight="1">
      <c r="A22" s="23"/>
      <c r="B22" s="5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5"/>
      <c r="BR22" s="35"/>
      <c r="BS22" s="34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23"/>
      <c r="CG22" s="23"/>
      <c r="CH22" s="23"/>
    </row>
    <row r="23" spans="1:86" ht="12.75" customHeight="1">
      <c r="A23" s="23"/>
      <c r="B23" s="5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5"/>
      <c r="BR23" s="23"/>
      <c r="BS23" s="23"/>
      <c r="BT23" s="23"/>
      <c r="BU23" s="23"/>
      <c r="BV23" s="23"/>
      <c r="BW23" s="23"/>
      <c r="BX23" s="23"/>
      <c r="BY23" s="35"/>
      <c r="BZ23" s="35"/>
      <c r="CA23" s="35"/>
      <c r="CB23" s="35"/>
      <c r="CC23" s="35"/>
      <c r="CD23" s="35"/>
      <c r="CE23" s="35"/>
      <c r="CF23" s="23"/>
      <c r="CG23" s="23"/>
      <c r="CH23" s="23"/>
    </row>
    <row r="24" spans="1:86" ht="12.75" customHeight="1">
      <c r="A24" s="23"/>
      <c r="B24" s="5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5"/>
      <c r="BR24" s="23"/>
      <c r="BS24" s="23"/>
      <c r="BT24" s="23"/>
      <c r="BU24" s="23"/>
      <c r="BV24" s="23"/>
      <c r="BW24" s="23"/>
      <c r="BX24" s="23"/>
      <c r="BY24" s="35"/>
      <c r="BZ24" s="35"/>
      <c r="CA24" s="35"/>
      <c r="CB24" s="35"/>
      <c r="CC24" s="35"/>
      <c r="CD24" s="35"/>
      <c r="CE24" s="35"/>
      <c r="CF24" s="23"/>
      <c r="CG24" s="23"/>
      <c r="CH24" s="23"/>
    </row>
    <row r="25" spans="1:86" ht="12.75" customHeight="1">
      <c r="A25" s="23"/>
      <c r="B25" s="5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5"/>
      <c r="BR25" s="23"/>
      <c r="BS25" s="23"/>
      <c r="BT25" s="23"/>
      <c r="BU25" s="23"/>
      <c r="BV25" s="23"/>
      <c r="BW25" s="23"/>
      <c r="BX25" s="23"/>
      <c r="BY25" s="35"/>
      <c r="BZ25" s="35"/>
      <c r="CA25" s="35"/>
      <c r="CB25" s="35"/>
      <c r="CC25" s="35"/>
      <c r="CD25" s="35"/>
      <c r="CE25" s="35"/>
      <c r="CF25" s="23"/>
      <c r="CG25" s="23"/>
      <c r="CH25" s="23"/>
    </row>
    <row r="26" spans="1:86" ht="12.75">
      <c r="A26" s="23"/>
      <c r="B26" s="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5"/>
      <c r="BR26" s="23"/>
      <c r="BS26" s="23"/>
      <c r="BT26" s="23"/>
      <c r="BU26" s="23"/>
      <c r="BV26" s="23"/>
      <c r="BW26" s="23"/>
      <c r="BX26" s="23"/>
      <c r="BY26" s="35"/>
      <c r="BZ26" s="35"/>
      <c r="CA26" s="35"/>
      <c r="CB26" s="35"/>
      <c r="CC26" s="35"/>
      <c r="CD26" s="35"/>
      <c r="CE26" s="35"/>
      <c r="CF26" s="23"/>
      <c r="CG26" s="23"/>
      <c r="CH26" s="23"/>
    </row>
    <row r="27" spans="1:86" ht="12.75">
      <c r="A27" s="23"/>
      <c r="B27" s="5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1"/>
      <c r="BR27" s="23"/>
      <c r="BS27" s="23"/>
      <c r="BT27" s="23"/>
      <c r="BU27" s="23"/>
      <c r="BV27" s="23"/>
      <c r="BW27" s="23"/>
      <c r="BX27" s="23"/>
      <c r="BY27" s="35"/>
      <c r="BZ27" s="35"/>
      <c r="CA27" s="35"/>
      <c r="CB27" s="35"/>
      <c r="CC27" s="35"/>
      <c r="CD27" s="35"/>
      <c r="CE27" s="35"/>
      <c r="CF27" s="23"/>
      <c r="CG27" s="23"/>
      <c r="CH27" s="23"/>
    </row>
    <row r="28" spans="1:86" ht="12.75">
      <c r="A28" s="23"/>
      <c r="B28" s="5"/>
      <c r="C28" s="176" t="str">
        <f>IF(Teilnehmerliste!C15&lt;&gt;"",Teilnehmerliste!C15&amp;" "&amp;Teilnehmerliste!L15,"")</f>
        <v>00000 Muster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09"/>
      <c r="AP28" s="109"/>
      <c r="AQ28" s="177" t="str">
        <f>IF(Teilnehmerliste!C13&lt;&gt;"",Teilnehmerliste!C13,"")</f>
        <v>00.00.0000</v>
      </c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8" t="str">
        <f>IF(Teilnehmerliste!V13&lt;&gt;"",Teilnehmerliste!V13,"")</f>
        <v>00.00.0000</v>
      </c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2"/>
      <c r="BR28" s="23"/>
      <c r="BS28" s="23"/>
      <c r="BT28" s="23"/>
      <c r="BU28" s="23"/>
      <c r="BV28" s="23"/>
      <c r="BW28" s="23"/>
      <c r="BX28" s="23"/>
      <c r="BY28" s="35"/>
      <c r="BZ28" s="35"/>
      <c r="CA28" s="35"/>
      <c r="CB28" s="35"/>
      <c r="CC28" s="35"/>
      <c r="CD28" s="35"/>
      <c r="CE28" s="35"/>
      <c r="CF28" s="23"/>
      <c r="CG28" s="23"/>
      <c r="CH28" s="23"/>
    </row>
    <row r="29" spans="1:86" ht="12.75">
      <c r="A29" s="23"/>
      <c r="B29" s="5"/>
      <c r="C29" s="179" t="str">
        <f>IF(BT1&lt;&gt;"",VLOOKUP(BT1,CB12:CC15,2,FALSE),"")</f>
        <v>Lehrgangsort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5"/>
      <c r="AP29" s="175"/>
      <c r="AQ29" s="175" t="s">
        <v>14</v>
      </c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 t="s">
        <v>15</v>
      </c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2"/>
      <c r="BR29" s="23"/>
      <c r="BS29" s="23"/>
      <c r="BT29" s="23"/>
      <c r="BU29" s="23"/>
      <c r="BV29" s="23"/>
      <c r="BW29" s="23"/>
      <c r="BX29" s="23"/>
      <c r="BY29" s="35"/>
      <c r="BZ29" s="35"/>
      <c r="CA29" s="35"/>
      <c r="CB29" s="35"/>
      <c r="CC29" s="35"/>
      <c r="CD29" s="35"/>
      <c r="CE29" s="35"/>
      <c r="CF29" s="23"/>
      <c r="CG29" s="23"/>
      <c r="CH29" s="23"/>
    </row>
    <row r="30" spans="1:86" ht="12.75">
      <c r="A30" s="23"/>
      <c r="B30" s="5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0"/>
      <c r="BR30" s="23"/>
      <c r="BS30" s="23"/>
      <c r="BT30" s="23"/>
      <c r="BU30" s="23"/>
      <c r="BV30" s="23"/>
      <c r="BW30" s="23"/>
      <c r="BX30" s="23"/>
      <c r="BY30" s="35"/>
      <c r="BZ30" s="35"/>
      <c r="CA30" s="35"/>
      <c r="CB30" s="35"/>
      <c r="CC30" s="35"/>
      <c r="CD30" s="35"/>
      <c r="CE30" s="35"/>
      <c r="CF30" s="23"/>
      <c r="CG30" s="23"/>
      <c r="CH30" s="23"/>
    </row>
    <row r="31" spans="1:86" ht="12.75">
      <c r="A31" s="23"/>
      <c r="B31" s="5"/>
      <c r="C31" s="181" t="str">
        <f>IF(Teilnehmerliste!AN9&lt;&gt;"",Teilnehmerliste!AN9,"")</f>
        <v>Max Mustermann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8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2"/>
      <c r="BR31" s="23"/>
      <c r="BS31" s="23"/>
      <c r="BT31" s="23"/>
      <c r="BU31" s="23"/>
      <c r="BV31" s="23"/>
      <c r="BW31" s="23"/>
      <c r="BX31" s="23"/>
      <c r="BY31" s="35"/>
      <c r="BZ31" s="35"/>
      <c r="CA31" s="35"/>
      <c r="CB31" s="35"/>
      <c r="CC31" s="35"/>
      <c r="CD31" s="35"/>
      <c r="CE31" s="35"/>
      <c r="CF31" s="23"/>
      <c r="CG31" s="23"/>
      <c r="CH31" s="23"/>
    </row>
    <row r="32" spans="1:86" ht="12.75">
      <c r="A32" s="23"/>
      <c r="B32" s="5"/>
      <c r="C32" s="183" t="str">
        <f>IF(Teilnehmerliste!DI3&lt;&gt;"",Teilnehmerliste!DI3,"")</f>
        <v>00 00 000 / 000 / 000 / 00</v>
      </c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9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2"/>
      <c r="BR32" s="23"/>
      <c r="BS32" s="23"/>
      <c r="BT32" s="23"/>
      <c r="BU32" s="23"/>
      <c r="BV32" s="23"/>
      <c r="BW32" s="23"/>
      <c r="BX32" s="23"/>
      <c r="BY32" s="35"/>
      <c r="BZ32" s="35"/>
      <c r="CA32" s="35"/>
      <c r="CB32" s="35"/>
      <c r="CC32" s="35"/>
      <c r="CD32" s="35"/>
      <c r="CE32" s="35"/>
      <c r="CF32" s="23"/>
      <c r="CG32" s="23"/>
      <c r="CH32" s="23"/>
    </row>
    <row r="33" spans="1:86" ht="12.75">
      <c r="A33" s="23"/>
      <c r="B33" s="5"/>
      <c r="C33" s="179" t="s">
        <v>41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7"/>
      <c r="AJ33" s="186" t="s">
        <v>16</v>
      </c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5"/>
      <c r="BR33" s="23"/>
      <c r="BS33" s="23"/>
      <c r="BT33" s="23"/>
      <c r="BU33" s="23"/>
      <c r="BV33" s="23"/>
      <c r="BW33" s="23"/>
      <c r="BX33" s="23"/>
      <c r="BY33" s="35"/>
      <c r="BZ33" s="35"/>
      <c r="CA33" s="35"/>
      <c r="CB33" s="35"/>
      <c r="CC33" s="35"/>
      <c r="CD33" s="35"/>
      <c r="CE33" s="35"/>
      <c r="CF33" s="23"/>
      <c r="CG33" s="23"/>
      <c r="CH33" s="23"/>
    </row>
    <row r="34" spans="1:86" ht="12.75">
      <c r="A34" s="23"/>
      <c r="B34" s="5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5"/>
      <c r="BR34" s="23"/>
      <c r="BS34" s="23"/>
      <c r="BT34" s="23"/>
      <c r="BU34" s="23"/>
      <c r="BV34" s="23"/>
      <c r="BW34" s="23"/>
      <c r="BX34" s="23"/>
      <c r="BY34" s="35"/>
      <c r="BZ34" s="35"/>
      <c r="CA34" s="35"/>
      <c r="CB34" s="35"/>
      <c r="CC34" s="35"/>
      <c r="CD34" s="35"/>
      <c r="CE34" s="35"/>
      <c r="CF34" s="23"/>
      <c r="CG34" s="23"/>
      <c r="CH34" s="23"/>
    </row>
    <row r="35" spans="1:86" ht="12.75">
      <c r="A35" s="23"/>
      <c r="B35" s="5"/>
      <c r="C35" s="183" t="str">
        <f>IF(Teilnehmerliste!CF11&lt;&gt;"",Teilnehmerliste!CF11,"")</f>
        <v>DLRG Muster e. V.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5"/>
      <c r="BR35" s="23"/>
      <c r="BS35" s="23"/>
      <c r="BT35" s="23"/>
      <c r="BU35" s="23"/>
      <c r="BV35" s="23"/>
      <c r="BW35" s="23"/>
      <c r="BX35" s="23"/>
      <c r="BY35" s="35"/>
      <c r="BZ35" s="35"/>
      <c r="CA35" s="35"/>
      <c r="CB35" s="35"/>
      <c r="CC35" s="35"/>
      <c r="CD35" s="35"/>
      <c r="CE35" s="35"/>
      <c r="CF35" s="23"/>
      <c r="CG35" s="23"/>
      <c r="CH35" s="23"/>
    </row>
    <row r="36" spans="1:86" ht="12.75">
      <c r="A36" s="23"/>
      <c r="B36" s="5"/>
      <c r="C36" s="189" t="str">
        <f>IF(Teilnehmerliste!CF13&lt;&gt;"",Teilnehmerliste!CF13,"")</f>
        <v>Muster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90" t="str">
        <f>IF(Teilnehmerliste!CF15&lt;&gt;"",Teilnehmerliste!CF15,"")</f>
        <v>00.00.0000</v>
      </c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5"/>
      <c r="BR36" s="23"/>
      <c r="BS36" s="23"/>
      <c r="BT36" s="23"/>
      <c r="BU36" s="23"/>
      <c r="BV36" s="23"/>
      <c r="BW36" s="23"/>
      <c r="BX36" s="23"/>
      <c r="BY36" s="35"/>
      <c r="BZ36" s="35"/>
      <c r="CA36" s="35"/>
      <c r="CB36" s="35"/>
      <c r="CC36" s="35"/>
      <c r="CD36" s="35"/>
      <c r="CE36" s="35"/>
      <c r="CF36" s="23"/>
      <c r="CG36" s="23"/>
      <c r="CH36" s="23"/>
    </row>
    <row r="37" spans="1:86" ht="12.75">
      <c r="A37" s="23"/>
      <c r="B37" s="5"/>
      <c r="C37" s="179" t="s">
        <v>42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5" t="s">
        <v>11</v>
      </c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86" t="s">
        <v>43</v>
      </c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5"/>
      <c r="BR37" s="23"/>
      <c r="BS37" s="23"/>
      <c r="BT37" s="23"/>
      <c r="BU37" s="23"/>
      <c r="BV37" s="23"/>
      <c r="BW37" s="23"/>
      <c r="BX37" s="23"/>
      <c r="BY37" s="35"/>
      <c r="BZ37" s="35"/>
      <c r="CA37" s="35"/>
      <c r="CB37" s="35"/>
      <c r="CC37" s="35"/>
      <c r="CD37" s="35"/>
      <c r="CE37" s="35"/>
      <c r="CF37" s="23"/>
      <c r="CG37" s="23"/>
      <c r="CH37" s="23"/>
    </row>
    <row r="38" spans="1:86" ht="6" customHeight="1">
      <c r="A38" s="23"/>
      <c r="B38" s="5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23"/>
      <c r="CG38" s="23"/>
      <c r="CH38" s="23"/>
    </row>
    <row r="39" spans="1:86" ht="15.75" customHeight="1">
      <c r="A39" s="23"/>
      <c r="B39" s="5"/>
      <c r="C39" s="187" t="s">
        <v>17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5"/>
      <c r="BR39" s="35"/>
      <c r="BS39" s="34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23"/>
      <c r="CG39" s="23"/>
      <c r="CH39" s="23"/>
    </row>
    <row r="40" spans="1:86" ht="10.5" customHeight="1">
      <c r="A40" s="23"/>
      <c r="B40" s="5"/>
      <c r="C40" s="172">
        <f>IF(Teilnehmerliste!BN15&lt;&gt;"",BT40,"")</f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5"/>
      <c r="BR40" s="35"/>
      <c r="BS40" s="34"/>
      <c r="BT40" s="35" t="str">
        <f>CONCATENATE("Kennziffer der ermächtigten Ausbildungsstelle gem. BGV/GUV-V A1 – ",Teilnehmerliste!CX15,".")</f>
        <v>Kennziffer der ermächtigten Ausbildungsstelle gem. BGV/GUV-V A1 – .</v>
      </c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23"/>
      <c r="CG40" s="23"/>
      <c r="CH40" s="23"/>
    </row>
    <row r="41" spans="1:86" ht="12.75">
      <c r="A41" s="23"/>
      <c r="B41" s="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23"/>
      <c r="CG41" s="23"/>
      <c r="CH41" s="23"/>
    </row>
    <row r="42" spans="2:86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23"/>
      <c r="CG42" s="23"/>
      <c r="CH42" s="23"/>
    </row>
    <row r="43" spans="70:86" ht="12.75"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</row>
    <row r="44" spans="70:86" ht="12.75"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</row>
    <row r="45" spans="70:86" ht="12.75"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</row>
    <row r="46" spans="70:86" ht="12.75"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</row>
    <row r="47" spans="70:86" ht="12.75"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</row>
    <row r="48" spans="70:86" ht="12.75"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</row>
  </sheetData>
  <sheetProtection password="C703" sheet="1" objects="1" scenarios="1" selectLockedCells="1"/>
  <mergeCells count="47">
    <mergeCell ref="C2:BP2"/>
    <mergeCell ref="C10:BP10"/>
    <mergeCell ref="C13:BP13"/>
    <mergeCell ref="C11:BP11"/>
    <mergeCell ref="C12:BP12"/>
    <mergeCell ref="C3:BP3"/>
    <mergeCell ref="C4:BP4"/>
    <mergeCell ref="C5:BP5"/>
    <mergeCell ref="C8:BP8"/>
    <mergeCell ref="C9:BP9"/>
    <mergeCell ref="C33:AH33"/>
    <mergeCell ref="AJ33:BP33"/>
    <mergeCell ref="C34:BP34"/>
    <mergeCell ref="C35:AG35"/>
    <mergeCell ref="AH35:AS35"/>
    <mergeCell ref="AT35:BP36"/>
    <mergeCell ref="C36:AG36"/>
    <mergeCell ref="AH36:AS36"/>
    <mergeCell ref="C40:BP40"/>
    <mergeCell ref="C41:BP41"/>
    <mergeCell ref="C37:AG37"/>
    <mergeCell ref="AH37:AS37"/>
    <mergeCell ref="AT37:BP37"/>
    <mergeCell ref="C38:BP38"/>
    <mergeCell ref="C39:BP39"/>
    <mergeCell ref="C30:BP30"/>
    <mergeCell ref="C31:AH31"/>
    <mergeCell ref="AJ31:BP31"/>
    <mergeCell ref="C32:AH32"/>
    <mergeCell ref="AJ32:BP32"/>
    <mergeCell ref="C29:AN29"/>
    <mergeCell ref="AO29:AP29"/>
    <mergeCell ref="AQ29:BC29"/>
    <mergeCell ref="BD29:BP29"/>
    <mergeCell ref="C28:AN28"/>
    <mergeCell ref="AO28:AP28"/>
    <mergeCell ref="AQ28:BC28"/>
    <mergeCell ref="BD28:BP28"/>
    <mergeCell ref="C6:BP7"/>
    <mergeCell ref="C27:BP27"/>
    <mergeCell ref="C17:BP17"/>
    <mergeCell ref="C18:BP18"/>
    <mergeCell ref="C19:BP19"/>
    <mergeCell ref="C20:BP26"/>
    <mergeCell ref="C14:BP14"/>
    <mergeCell ref="C15:BP15"/>
    <mergeCell ref="C16:BP16"/>
  </mergeCells>
  <printOptions/>
  <pageMargins left="0.9055118110236221" right="0.5118110236220472" top="0.5905511811023623" bottom="0.5905511811023623" header="0.5118110236220472" footer="0.5118110236220472"/>
  <pageSetup fitToHeight="1" fitToWidth="1" horizontalDpi="600" verticalDpi="600" orientation="portrait" paperSize="11" r:id="rId3"/>
  <legacy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dubacher</cp:lastModifiedBy>
  <cp:lastPrinted>2014-03-19T10:15:20Z</cp:lastPrinted>
  <dcterms:created xsi:type="dcterms:W3CDTF">2008-08-25T06:22:29Z</dcterms:created>
  <dcterms:modified xsi:type="dcterms:W3CDTF">2014-06-20T10:50:45Z</dcterms:modified>
  <cp:category/>
  <cp:version/>
  <cp:contentType/>
  <cp:contentStatus/>
</cp:coreProperties>
</file>